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6\"/>
    </mc:Choice>
  </mc:AlternateContent>
  <bookViews>
    <workbookView xWindow="0" yWindow="0" windowWidth="21600" windowHeight="9720"/>
  </bookViews>
  <sheets>
    <sheet name="Summary" sheetId="2" r:id="rId1"/>
    <sheet name="Detail" sheetId="1" r:id="rId2"/>
    <sheet name="Library Detail" sheetId="3" r:id="rId3"/>
  </sheets>
  <definedNames>
    <definedName name="_xlnm.Print_Area" localSheetId="1">Detail!$A$1:$P$53</definedName>
  </definedNames>
  <calcPr calcId="152511"/>
</workbook>
</file>

<file path=xl/calcChain.xml><?xml version="1.0" encoding="utf-8"?>
<calcChain xmlns="http://schemas.openxmlformats.org/spreadsheetml/2006/main">
  <c r="N15" i="1" l="1"/>
  <c r="L15" i="1"/>
  <c r="J15" i="1"/>
  <c r="H15" i="1"/>
  <c r="F15" i="1"/>
  <c r="D15" i="1"/>
  <c r="B15" i="1"/>
  <c r="B41" i="3" l="1"/>
  <c r="N7" i="1" l="1"/>
  <c r="L7" i="1"/>
  <c r="J7" i="1"/>
  <c r="H7" i="1"/>
  <c r="F7" i="1"/>
  <c r="D7" i="1"/>
  <c r="B7" i="1"/>
  <c r="P24" i="1" l="1"/>
  <c r="O24" i="1" s="1"/>
  <c r="I24" i="1" l="1"/>
  <c r="G24" i="1"/>
  <c r="E24" i="1"/>
  <c r="C24" i="1"/>
  <c r="M24" i="1"/>
  <c r="K24" i="1"/>
  <c r="N31" i="1" l="1"/>
  <c r="L31" i="1"/>
  <c r="J31" i="1"/>
  <c r="H31" i="1"/>
  <c r="F31" i="1"/>
  <c r="D31" i="1"/>
  <c r="B31" i="1"/>
  <c r="N10" i="1"/>
  <c r="L10" i="1"/>
  <c r="J10" i="1"/>
  <c r="H10" i="1"/>
  <c r="F10" i="1"/>
  <c r="D10" i="1"/>
  <c r="B10" i="1"/>
  <c r="D50" i="1" l="1"/>
  <c r="J50" i="1"/>
  <c r="L50" i="1"/>
  <c r="H50" i="1"/>
  <c r="F50" i="1"/>
  <c r="N50" i="1"/>
  <c r="B50" i="1"/>
  <c r="P48" i="1"/>
  <c r="M48" i="1" s="1"/>
  <c r="P47" i="1"/>
  <c r="O47" i="1" s="1"/>
  <c r="P46" i="1"/>
  <c r="M46" i="1" s="1"/>
  <c r="P45" i="1"/>
  <c r="O45" i="1" s="1"/>
  <c r="P44" i="1"/>
  <c r="M44" i="1" s="1"/>
  <c r="P43" i="1"/>
  <c r="O43" i="1" s="1"/>
  <c r="P42" i="1"/>
  <c r="M42" i="1" s="1"/>
  <c r="P41" i="1"/>
  <c r="O41" i="1" s="1"/>
  <c r="P40" i="1"/>
  <c r="M40" i="1" s="1"/>
  <c r="P39" i="1"/>
  <c r="O39" i="1" s="1"/>
  <c r="P38" i="1"/>
  <c r="M38" i="1" s="1"/>
  <c r="P37" i="1"/>
  <c r="O37" i="1" s="1"/>
  <c r="P36" i="1"/>
  <c r="M36" i="1" s="1"/>
  <c r="P35" i="1"/>
  <c r="O35" i="1" s="1"/>
  <c r="P34" i="1"/>
  <c r="M34" i="1" s="1"/>
  <c r="P33" i="1"/>
  <c r="O33" i="1" s="1"/>
  <c r="P32" i="1"/>
  <c r="M32" i="1" s="1"/>
  <c r="P30" i="1"/>
  <c r="M30" i="1" s="1"/>
  <c r="P29" i="1"/>
  <c r="O29" i="1" s="1"/>
  <c r="P28" i="1"/>
  <c r="M28" i="1" s="1"/>
  <c r="P27" i="1"/>
  <c r="O27" i="1" s="1"/>
  <c r="P26" i="1"/>
  <c r="M26" i="1" s="1"/>
  <c r="P25" i="1"/>
  <c r="O25" i="1" s="1"/>
  <c r="P23" i="1"/>
  <c r="O23" i="1" s="1"/>
  <c r="P22" i="1"/>
  <c r="M22" i="1" s="1"/>
  <c r="P21" i="1"/>
  <c r="O21" i="1" s="1"/>
  <c r="P17" i="1"/>
  <c r="O17" i="1" s="1"/>
  <c r="P19" i="1"/>
  <c r="M19" i="1" s="1"/>
  <c r="P18" i="1"/>
  <c r="O18" i="1" s="1"/>
  <c r="P16" i="1"/>
  <c r="P14" i="1"/>
  <c r="O14" i="1" s="1"/>
  <c r="P13" i="1"/>
  <c r="M13" i="1" s="1"/>
  <c r="P12" i="1"/>
  <c r="O12" i="1" s="1"/>
  <c r="P11" i="1"/>
  <c r="M11" i="1" s="1"/>
  <c r="P9" i="1"/>
  <c r="M9" i="1" s="1"/>
  <c r="P8" i="1"/>
  <c r="P6" i="1"/>
  <c r="P20" i="1"/>
  <c r="I20" i="1" s="1"/>
  <c r="C19" i="2" s="1"/>
  <c r="M16" i="1" l="1"/>
  <c r="P15" i="1"/>
  <c r="M6" i="1"/>
  <c r="I7" i="1"/>
  <c r="O8" i="1"/>
  <c r="P7" i="1"/>
  <c r="G30" i="1"/>
  <c r="M8" i="1"/>
  <c r="G26" i="1"/>
  <c r="G43" i="1"/>
  <c r="E12" i="1"/>
  <c r="K35" i="1"/>
  <c r="O48" i="1"/>
  <c r="I32" i="1"/>
  <c r="C30" i="2" s="1"/>
  <c r="E26" i="1"/>
  <c r="G40" i="1"/>
  <c r="O30" i="1"/>
  <c r="I30" i="1"/>
  <c r="C28" i="2" s="1"/>
  <c r="E48" i="1"/>
  <c r="O32" i="1"/>
  <c r="K48" i="1"/>
  <c r="G44" i="1"/>
  <c r="I8" i="1"/>
  <c r="C8" i="2" s="1"/>
  <c r="M41" i="1"/>
  <c r="G41" i="1"/>
  <c r="C44" i="1"/>
  <c r="B41" i="2" s="1"/>
  <c r="G48" i="1"/>
  <c r="E32" i="1"/>
  <c r="E41" i="1"/>
  <c r="K21" i="1"/>
  <c r="I47" i="1"/>
  <c r="C44" i="2" s="1"/>
  <c r="M18" i="1"/>
  <c r="K46" i="1"/>
  <c r="G18" i="1"/>
  <c r="C30" i="1"/>
  <c r="B28" i="2" s="1"/>
  <c r="E18" i="1"/>
  <c r="K8" i="1"/>
  <c r="I18" i="1"/>
  <c r="C16" i="2" s="1"/>
  <c r="M12" i="1"/>
  <c r="K30" i="1"/>
  <c r="G8" i="1"/>
  <c r="E21" i="1"/>
  <c r="E43" i="1"/>
  <c r="K29" i="1"/>
  <c r="G46" i="1"/>
  <c r="C12" i="1"/>
  <c r="B12" i="2" s="1"/>
  <c r="O46" i="1"/>
  <c r="E42" i="1"/>
  <c r="G28" i="1"/>
  <c r="I41" i="1"/>
  <c r="C38" i="2" s="1"/>
  <c r="G33" i="1"/>
  <c r="K17" i="1"/>
  <c r="I33" i="1"/>
  <c r="C31" i="2" s="1"/>
  <c r="C33" i="1"/>
  <c r="B31" i="2" s="1"/>
  <c r="M29" i="1"/>
  <c r="K16" i="1"/>
  <c r="G29" i="1"/>
  <c r="I46" i="1"/>
  <c r="C43" i="2" s="1"/>
  <c r="E33" i="1"/>
  <c r="E14" i="1"/>
  <c r="E28" i="1"/>
  <c r="K41" i="1"/>
  <c r="M33" i="1"/>
  <c r="K33" i="1"/>
  <c r="G6" i="1"/>
  <c r="I21" i="1"/>
  <c r="C20" i="2" s="1"/>
  <c r="M25" i="1"/>
  <c r="G17" i="1"/>
  <c r="E16" i="1"/>
  <c r="C34" i="1"/>
  <c r="B32" i="2" s="1"/>
  <c r="K43" i="1"/>
  <c r="G32" i="1"/>
  <c r="O28" i="1"/>
  <c r="M17" i="1"/>
  <c r="K6" i="1"/>
  <c r="I28" i="1"/>
  <c r="E34" i="1"/>
  <c r="E17" i="1"/>
  <c r="O19" i="1"/>
  <c r="I43" i="1"/>
  <c r="C40" i="2" s="1"/>
  <c r="I17" i="1"/>
  <c r="C18" i="2" s="1"/>
  <c r="I6" i="1"/>
  <c r="C7" i="2" s="1"/>
  <c r="M43" i="1"/>
  <c r="G39" i="1"/>
  <c r="E39" i="1"/>
  <c r="C43" i="1"/>
  <c r="B40" i="2" s="1"/>
  <c r="E47" i="1"/>
  <c r="K47" i="1"/>
  <c r="M47" i="1"/>
  <c r="G45" i="1"/>
  <c r="C45" i="1"/>
  <c r="B42" i="2" s="1"/>
  <c r="K45" i="1"/>
  <c r="I45" i="1"/>
  <c r="C42" i="2" s="1"/>
  <c r="M45" i="1"/>
  <c r="E45" i="1"/>
  <c r="K44" i="1"/>
  <c r="I44" i="1"/>
  <c r="C41" i="2" s="1"/>
  <c r="O44" i="1"/>
  <c r="E44" i="1"/>
  <c r="O42" i="1"/>
  <c r="I40" i="1"/>
  <c r="C37" i="2" s="1"/>
  <c r="E40" i="1"/>
  <c r="G38" i="1"/>
  <c r="O38" i="1"/>
  <c r="K38" i="1"/>
  <c r="I38" i="1"/>
  <c r="C35" i="2" s="1"/>
  <c r="E38" i="1"/>
  <c r="C38" i="1"/>
  <c r="B35" i="2" s="1"/>
  <c r="K37" i="1"/>
  <c r="I37" i="1"/>
  <c r="M37" i="1"/>
  <c r="C37" i="1"/>
  <c r="G37" i="1"/>
  <c r="E37" i="1"/>
  <c r="G36" i="1"/>
  <c r="E36" i="1"/>
  <c r="O36" i="1"/>
  <c r="K36" i="1"/>
  <c r="I36" i="1"/>
  <c r="C34" i="2" s="1"/>
  <c r="C36" i="1"/>
  <c r="B34" i="2" s="1"/>
  <c r="C35" i="1"/>
  <c r="B33" i="2" s="1"/>
  <c r="M35" i="1"/>
  <c r="I35" i="1"/>
  <c r="C33" i="2" s="1"/>
  <c r="G35" i="1"/>
  <c r="E35" i="1"/>
  <c r="P31" i="1"/>
  <c r="K31" i="1" s="1"/>
  <c r="G34" i="1"/>
  <c r="O34" i="1"/>
  <c r="K34" i="1"/>
  <c r="I34" i="1"/>
  <c r="C32" i="2" s="1"/>
  <c r="I29" i="1"/>
  <c r="C27" i="2" s="1"/>
  <c r="K27" i="1"/>
  <c r="I27" i="1"/>
  <c r="C26" i="2" s="1"/>
  <c r="G27" i="1"/>
  <c r="E27" i="1"/>
  <c r="M27" i="1"/>
  <c r="C27" i="1"/>
  <c r="B26" i="2" s="1"/>
  <c r="K25" i="1"/>
  <c r="I25" i="1"/>
  <c r="C24" i="2" s="1"/>
  <c r="C23" i="2"/>
  <c r="K23" i="1"/>
  <c r="I23" i="1"/>
  <c r="C22" i="2" s="1"/>
  <c r="M23" i="1"/>
  <c r="G23" i="1"/>
  <c r="C23" i="1"/>
  <c r="B22" i="2" s="1"/>
  <c r="E23" i="1"/>
  <c r="M21" i="1"/>
  <c r="O20" i="1"/>
  <c r="C20" i="1"/>
  <c r="B19" i="2" s="1"/>
  <c r="D19" i="2" s="1"/>
  <c r="G20" i="1"/>
  <c r="K20" i="1"/>
  <c r="E20" i="1"/>
  <c r="M20" i="1"/>
  <c r="C17" i="1"/>
  <c r="B18" i="2" s="1"/>
  <c r="I19" i="1"/>
  <c r="C17" i="2" s="1"/>
  <c r="E19" i="1"/>
  <c r="K18" i="1"/>
  <c r="C18" i="1"/>
  <c r="B16" i="2" s="1"/>
  <c r="G16" i="1"/>
  <c r="O16" i="1"/>
  <c r="E13" i="1"/>
  <c r="G13" i="1"/>
  <c r="O13" i="1"/>
  <c r="K13" i="1"/>
  <c r="K12" i="1"/>
  <c r="I12" i="1"/>
  <c r="C12" i="2" s="1"/>
  <c r="G12" i="1"/>
  <c r="G11" i="1"/>
  <c r="O11" i="1"/>
  <c r="K11" i="1"/>
  <c r="O9" i="1"/>
  <c r="K9" i="1"/>
  <c r="I9" i="1"/>
  <c r="C9" i="2" s="1"/>
  <c r="E9" i="1"/>
  <c r="C9" i="1"/>
  <c r="B9" i="2" s="1"/>
  <c r="G9" i="1"/>
  <c r="E8" i="1"/>
  <c r="O6" i="1"/>
  <c r="E6" i="1"/>
  <c r="C6" i="1"/>
  <c r="B7" i="2" s="1"/>
  <c r="K28" i="1"/>
  <c r="C28" i="1"/>
  <c r="I48" i="1"/>
  <c r="C45" i="2" s="1"/>
  <c r="C48" i="1"/>
  <c r="B45" i="2" s="1"/>
  <c r="G47" i="1"/>
  <c r="C47" i="1"/>
  <c r="B44" i="2" s="1"/>
  <c r="C46" i="1"/>
  <c r="B43" i="2" s="1"/>
  <c r="E46" i="1"/>
  <c r="G42" i="1"/>
  <c r="K42" i="1"/>
  <c r="I42" i="1"/>
  <c r="C39" i="2" s="1"/>
  <c r="C42" i="1"/>
  <c r="B39" i="2" s="1"/>
  <c r="C41" i="1"/>
  <c r="B38" i="2" s="1"/>
  <c r="O40" i="1"/>
  <c r="K40" i="1"/>
  <c r="C40" i="1"/>
  <c r="B37" i="2" s="1"/>
  <c r="K39" i="1"/>
  <c r="I39" i="1"/>
  <c r="C36" i="2" s="1"/>
  <c r="M39" i="1"/>
  <c r="C39" i="1"/>
  <c r="B36" i="2" s="1"/>
  <c r="K32" i="1"/>
  <c r="C32" i="1"/>
  <c r="B30" i="2" s="1"/>
  <c r="E30" i="1"/>
  <c r="C29" i="1"/>
  <c r="B27" i="2" s="1"/>
  <c r="E29" i="1"/>
  <c r="O26" i="1"/>
  <c r="K26" i="1"/>
  <c r="I26" i="1"/>
  <c r="C25" i="2" s="1"/>
  <c r="C26" i="1"/>
  <c r="B25" i="2" s="1"/>
  <c r="G25" i="1"/>
  <c r="E25" i="1"/>
  <c r="C25" i="1"/>
  <c r="B24" i="2" s="1"/>
  <c r="B23" i="2"/>
  <c r="K22" i="1"/>
  <c r="E22" i="1"/>
  <c r="G21" i="1"/>
  <c r="G22" i="1"/>
  <c r="O22" i="1"/>
  <c r="I22" i="1"/>
  <c r="C21" i="2" s="1"/>
  <c r="C22" i="1"/>
  <c r="B21" i="2" s="1"/>
  <c r="C21" i="1"/>
  <c r="B20" i="2" s="1"/>
  <c r="G19" i="1"/>
  <c r="K19" i="1"/>
  <c r="C19" i="1"/>
  <c r="I16" i="1"/>
  <c r="C15" i="2" s="1"/>
  <c r="C16" i="1"/>
  <c r="B15" i="2" s="1"/>
  <c r="K14" i="1"/>
  <c r="C14" i="1"/>
  <c r="B14" i="2" s="1"/>
  <c r="I14" i="1"/>
  <c r="C14" i="2" s="1"/>
  <c r="M14" i="1"/>
  <c r="G14" i="1"/>
  <c r="C13" i="1"/>
  <c r="B13" i="2" s="1"/>
  <c r="I13" i="1"/>
  <c r="C13" i="2" s="1"/>
  <c r="I11" i="1"/>
  <c r="C11" i="2" s="1"/>
  <c r="E11" i="1"/>
  <c r="C11" i="1"/>
  <c r="B11" i="2" s="1"/>
  <c r="P10" i="1"/>
  <c r="C8" i="1"/>
  <c r="B8" i="2" s="1"/>
  <c r="O15" i="1" l="1"/>
  <c r="M15" i="1"/>
  <c r="K15" i="1"/>
  <c r="I15" i="1"/>
  <c r="G15" i="1"/>
  <c r="E15" i="1"/>
  <c r="C15" i="1"/>
  <c r="P50" i="1"/>
  <c r="C7" i="1"/>
  <c r="E7" i="1"/>
  <c r="G7" i="1"/>
  <c r="K7" i="1"/>
  <c r="O7" i="1"/>
  <c r="M7" i="1"/>
  <c r="D18" i="2"/>
  <c r="D28" i="2"/>
  <c r="D20" i="2"/>
  <c r="D30" i="2"/>
  <c r="D32" i="2"/>
  <c r="D8" i="2"/>
  <c r="D44" i="2"/>
  <c r="D38" i="2"/>
  <c r="D31" i="2"/>
  <c r="D43" i="2"/>
  <c r="D12" i="2"/>
  <c r="D16" i="2"/>
  <c r="D41" i="2"/>
  <c r="D40" i="2"/>
  <c r="D7" i="2"/>
  <c r="D24" i="2"/>
  <c r="D27" i="2"/>
  <c r="D37" i="2"/>
  <c r="D33" i="2"/>
  <c r="D11" i="2"/>
  <c r="D23" i="2"/>
  <c r="D9" i="2"/>
  <c r="D22" i="2"/>
  <c r="D42" i="2"/>
  <c r="D36" i="2"/>
  <c r="D35" i="2"/>
  <c r="G31" i="1"/>
  <c r="M31" i="1"/>
  <c r="O31" i="1"/>
  <c r="D34" i="2"/>
  <c r="C31" i="1"/>
  <c r="B29" i="2" s="1"/>
  <c r="I31" i="1"/>
  <c r="C29" i="2" s="1"/>
  <c r="E31" i="1"/>
  <c r="D26" i="2"/>
  <c r="B17" i="2"/>
  <c r="D17" i="2" s="1"/>
  <c r="D15" i="2"/>
  <c r="D25" i="2"/>
  <c r="D39" i="2"/>
  <c r="D45" i="2"/>
  <c r="D21" i="2"/>
  <c r="D14" i="2"/>
  <c r="D13" i="2"/>
  <c r="C10" i="1"/>
  <c r="B10" i="2" s="1"/>
  <c r="E10" i="1"/>
  <c r="M10" i="1"/>
  <c r="K10" i="1"/>
  <c r="G10" i="1"/>
  <c r="O10" i="1"/>
  <c r="I10" i="1"/>
  <c r="C10" i="2" s="1"/>
  <c r="D29" i="2" l="1"/>
  <c r="O50" i="1"/>
  <c r="M50" i="1"/>
  <c r="I50" i="1"/>
  <c r="C47" i="2" s="1"/>
  <c r="K50" i="1"/>
  <c r="G50" i="1"/>
  <c r="E50" i="1"/>
  <c r="C50" i="1"/>
  <c r="B47" i="2" s="1"/>
  <c r="D10" i="2"/>
  <c r="D47" i="2" l="1"/>
</calcChain>
</file>

<file path=xl/sharedStrings.xml><?xml version="1.0" encoding="utf-8"?>
<sst xmlns="http://schemas.openxmlformats.org/spreadsheetml/2006/main" count="156" uniqueCount="118">
  <si>
    <t>Minnesota State Colleges and Universities</t>
  </si>
  <si>
    <t>Institution Name</t>
  </si>
  <si>
    <t>Instruction</t>
  </si>
  <si>
    <t>Research</t>
  </si>
  <si>
    <t>Public Service</t>
  </si>
  <si>
    <t>Academic Support</t>
  </si>
  <si>
    <t>Student Services</t>
  </si>
  <si>
    <t>Institution Support</t>
  </si>
  <si>
    <t>Physical Plant</t>
  </si>
  <si>
    <t>Total</t>
  </si>
  <si>
    <t>Anoka TC</t>
  </si>
  <si>
    <t>Bemidji SU &amp; Northwest TC-Bemidji</t>
  </si>
  <si>
    <t xml:space="preserve">     Bemidji SU</t>
  </si>
  <si>
    <t xml:space="preserve">     Northwest TC-Bemidji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</si>
  <si>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</si>
  <si>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</si>
  <si>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</si>
  <si>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</si>
  <si>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</si>
  <si>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</si>
  <si>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</si>
  <si>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Metropolitan SU</t>
  </si>
  <si>
    <t>Minnesota State College</t>
  </si>
  <si>
    <t>Minnesota SU Moorhead</t>
  </si>
  <si>
    <t>Minnesota SU, Mankato</t>
  </si>
  <si>
    <t>Minnesota West College</t>
  </si>
  <si>
    <t>Normandale CC</t>
  </si>
  <si>
    <t>North Hennepin CC</t>
  </si>
  <si>
    <t>Northeast Higher Education District</t>
  </si>
  <si>
    <t xml:space="preserve">     Hibbing College</t>
  </si>
  <si>
    <t xml:space="preserve">     Itasca CC</t>
  </si>
  <si>
    <t xml:space="preserve">     Mesabi Range College</t>
  </si>
  <si>
    <t xml:space="preserve">     Rainy River CC</t>
  </si>
  <si>
    <t xml:space="preserve">     Vermilion CC</t>
  </si>
  <si>
    <t>Northeast Service Unit</t>
  </si>
  <si>
    <t>Northland College</t>
  </si>
  <si>
    <t>Ridgewater College</t>
  </si>
  <si>
    <t>Rochester College</t>
  </si>
  <si>
    <t>Saint Paul College</t>
  </si>
  <si>
    <t>South Central College</t>
  </si>
  <si>
    <t>Southwest Minnesota SU</t>
  </si>
  <si>
    <t>St. Cloud SU</t>
  </si>
  <si>
    <t>Winona SU</t>
  </si>
  <si>
    <t>TOTAL</t>
  </si>
  <si>
    <t>MnSCU Finance Division</t>
  </si>
  <si>
    <t>Instruction as % of Total Expend</t>
  </si>
  <si>
    <t>Research as % of Total Expend</t>
  </si>
  <si>
    <t>Public Service as % of Total Expend</t>
  </si>
  <si>
    <t>Academic Support as % of Total Expend</t>
  </si>
  <si>
    <t>Student Services as % of Total Expend</t>
  </si>
  <si>
    <t>Institution Support as % of Total Expend</t>
  </si>
  <si>
    <t>Physical Plant as % of Total Expend</t>
  </si>
  <si>
    <t>MnSCU Funds 110, 120, 830; excludes transfers/cost subsidies &amp; fiscal/auxiliary activities; instruction includes both credit &amp; non credit</t>
  </si>
  <si>
    <t>and General Expenditures</t>
  </si>
  <si>
    <t xml:space="preserve"> Instruction as Percent of Total Expenditures</t>
  </si>
  <si>
    <t>Academic Support as Percent of Total Expenditures</t>
  </si>
  <si>
    <t>Instruction and Academic Support as Percent of Total Expenditures</t>
  </si>
  <si>
    <t>Anoka-Ramsey Community College</t>
  </si>
  <si>
    <t>Anoka Technical College</t>
  </si>
  <si>
    <t>Bemidji State University &amp; Northwest Technical College-Bemidji</t>
  </si>
  <si>
    <t xml:space="preserve">   Bemidji State University</t>
  </si>
  <si>
    <t xml:space="preserve">  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</si>
  <si>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</si>
  <si>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</si>
  <si>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</si>
  <si>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</si>
  <si>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</si>
  <si>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</si>
  <si>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Community &amp; Technical College</t>
  </si>
  <si>
    <t>Minnesota State University Moorhead</t>
  </si>
  <si>
    <t>Minnesota State University, Mankato</t>
  </si>
  <si>
    <t>Minnesota West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</si>
  <si>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</si>
  <si>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</si>
  <si>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</si>
  <si>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</si>
  <si>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Mesabi Range Community &amp; Technical College</t>
  </si>
  <si>
    <t xml:space="preserve">     Rainy River Community College</t>
  </si>
  <si>
    <t xml:space="preserve">     Vermilion Community College</t>
  </si>
  <si>
    <t>Northland Community &amp; Technical College</t>
  </si>
  <si>
    <t>Riverland Community College</t>
  </si>
  <si>
    <t>Rochester Community &amp; Technical College</t>
  </si>
  <si>
    <t>Southwest Minnesota State University</t>
  </si>
  <si>
    <t>St. Cloud State University</t>
  </si>
  <si>
    <t>Winona State University</t>
  </si>
  <si>
    <t>SYSTEM TOTAL</t>
  </si>
  <si>
    <t>Itasca CC</t>
  </si>
  <si>
    <t>Vermilion CC</t>
  </si>
  <si>
    <t>Alexandria TCC</t>
  </si>
  <si>
    <t>Hibbing College</t>
  </si>
  <si>
    <t>Northwest TC-Bemidji</t>
  </si>
  <si>
    <t>Rainy River CC</t>
  </si>
  <si>
    <t>St. Cloud TCC</t>
  </si>
  <si>
    <t>Grand Total</t>
  </si>
  <si>
    <t xml:space="preserve">Anoka Ramsey CC </t>
  </si>
  <si>
    <t xml:space="preserve">Bemidji SU  </t>
  </si>
  <si>
    <t>Mesabi Range</t>
  </si>
  <si>
    <t xml:space="preserve">    Anoka Ramsey CC</t>
  </si>
  <si>
    <t xml:space="preserve">    Anoka TC</t>
  </si>
  <si>
    <t>FY2016 General Fund Instruction and Academic Support Expenditures as a Percentage of Education and General Expenditures</t>
  </si>
  <si>
    <t>FY2016 General Fund Instruction and Academic Support Expenditures as a Percentage of Education</t>
  </si>
  <si>
    <t>FY2016 Library Expenses</t>
  </si>
  <si>
    <t>Inver Hills CC - Dakota County TC</t>
  </si>
  <si>
    <t xml:space="preserve">    Dakota County TC</t>
  </si>
  <si>
    <t xml:space="preserve">    Inver Hills CC</t>
  </si>
  <si>
    <t>Anoak Ramsey CC-Anoka TC</t>
  </si>
  <si>
    <t>April 2017</t>
  </si>
  <si>
    <t xml:space="preserve">Minnesota State College-Southeast </t>
  </si>
  <si>
    <t>Pine Technical &amp; Community College</t>
  </si>
  <si>
    <t>St. Cloud Technical &amp; Community College</t>
  </si>
  <si>
    <t>Minneapolis CTC</t>
  </si>
  <si>
    <t xml:space="preserve">Minnesota SC-Southeast </t>
  </si>
  <si>
    <t>Systemwide/Office of the Chancellor</t>
  </si>
  <si>
    <t>Pine TCC</t>
  </si>
  <si>
    <t>Minnesota SC-Southeast</t>
  </si>
  <si>
    <t>Riverland CC</t>
  </si>
  <si>
    <t>Alexandria Technical Community College</t>
  </si>
  <si>
    <t>Minnesota State 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</si>
</sst>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8" fontId="3" fillId="0" borderId="0" xfId="0" applyNumberFormat="1" applyFont="1" applyFill="1"/>
    <xf numFmtId="38" fontId="4" fillId="0" borderId="0" xfId="0" applyNumberFormat="1" applyFont="1" applyFill="1"/>
    <xf numFmtId="38" fontId="3" fillId="0" borderId="0" xfId="0" applyNumberFormat="1" applyFont="1"/>
    <xf numFmtId="0" fontId="3" fillId="0" borderId="0" xfId="0" applyFont="1"/>
    <xf numFmtId="0" fontId="5" fillId="2" borderId="1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left" wrapText="1"/>
    </xf>
    <xf numFmtId="38" fontId="5" fillId="0" borderId="3" xfId="1" applyNumberFormat="1" applyFont="1" applyFill="1" applyBorder="1" applyAlignment="1">
      <alignment horizontal="right" wrapText="1"/>
    </xf>
    <xf numFmtId="38" fontId="5" fillId="0" borderId="3" xfId="1" applyNumberFormat="1" applyFont="1" applyFill="1" applyBorder="1"/>
    <xf numFmtId="38" fontId="5" fillId="0" borderId="3" xfId="2" applyNumberFormat="1" applyFont="1" applyFill="1" applyBorder="1" applyAlignment="1">
      <alignment horizontal="right" wrapText="1"/>
    </xf>
    <xf numFmtId="49" fontId="8" fillId="0" borderId="0" xfId="0" applyNumberFormat="1" applyFont="1"/>
    <xf numFmtId="9" fontId="5" fillId="0" borderId="3" xfId="1" applyNumberFormat="1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/>
    <xf numFmtId="164" fontId="0" fillId="0" borderId="0" xfId="0" applyNumberFormat="1"/>
    <xf numFmtId="164" fontId="12" fillId="0" borderId="0" xfId="0" applyNumberFormat="1" applyFont="1"/>
    <xf numFmtId="0" fontId="13" fillId="2" borderId="1" xfId="2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13" fillId="2" borderId="4" xfId="2" applyFont="1" applyFill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164" fontId="0" fillId="0" borderId="1" xfId="3" applyNumberFormat="1" applyFont="1" applyBorder="1"/>
    <xf numFmtId="0" fontId="5" fillId="3" borderId="1" xfId="2" applyFont="1" applyFill="1" applyBorder="1" applyAlignment="1">
      <alignment horizontal="left" wrapText="1"/>
    </xf>
    <xf numFmtId="164" fontId="0" fillId="2" borderId="1" xfId="3" applyNumberFormat="1" applyFont="1" applyFill="1" applyBorder="1"/>
    <xf numFmtId="164" fontId="14" fillId="0" borderId="0" xfId="0" applyNumberFormat="1" applyFont="1"/>
    <xf numFmtId="0" fontId="14" fillId="0" borderId="0" xfId="0" applyFont="1"/>
    <xf numFmtId="0" fontId="3" fillId="0" borderId="0" xfId="0" applyFont="1" applyBorder="1"/>
    <xf numFmtId="38" fontId="3" fillId="0" borderId="0" xfId="0" applyNumberFormat="1" applyFont="1" applyFill="1" applyBorder="1"/>
    <xf numFmtId="9" fontId="5" fillId="0" borderId="0" xfId="1" applyNumberFormat="1" applyFont="1" applyFill="1" applyBorder="1" applyAlignment="1">
      <alignment horizontal="right" wrapText="1"/>
    </xf>
    <xf numFmtId="38" fontId="5" fillId="0" borderId="5" xfId="2" applyNumberFormat="1" applyFont="1" applyFill="1" applyBorder="1" applyAlignment="1">
      <alignment horizontal="center" wrapText="1"/>
    </xf>
    <xf numFmtId="164" fontId="5" fillId="2" borderId="5" xfId="2" applyNumberFormat="1" applyFont="1" applyFill="1" applyBorder="1" applyAlignment="1">
      <alignment horizontal="center" wrapText="1"/>
    </xf>
    <xf numFmtId="38" fontId="3" fillId="2" borderId="5" xfId="0" applyNumberFormat="1" applyFont="1" applyFill="1" applyBorder="1" applyAlignment="1">
      <alignment horizontal="center" wrapText="1"/>
    </xf>
    <xf numFmtId="3" fontId="3" fillId="0" borderId="3" xfId="0" applyNumberFormat="1" applyFont="1" applyBorder="1"/>
    <xf numFmtId="38" fontId="3" fillId="0" borderId="3" xfId="0" applyNumberFormat="1" applyFont="1" applyBorder="1"/>
    <xf numFmtId="38" fontId="3" fillId="2" borderId="3" xfId="0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>
      <alignment horizontal="right" wrapText="1"/>
    </xf>
    <xf numFmtId="3" fontId="5" fillId="0" borderId="3" xfId="2" applyNumberFormat="1" applyFont="1" applyFill="1" applyBorder="1" applyAlignment="1">
      <alignment horizontal="right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1" fillId="0" borderId="8" xfId="0" applyFont="1" applyBorder="1"/>
    <xf numFmtId="3" fontId="0" fillId="0" borderId="9" xfId="0" applyNumberFormat="1" applyBorder="1"/>
    <xf numFmtId="3" fontId="0" fillId="0" borderId="1" xfId="0" applyNumberFormat="1" applyBorder="1"/>
    <xf numFmtId="3" fontId="0" fillId="0" borderId="0" xfId="0" applyNumberFormat="1"/>
    <xf numFmtId="3" fontId="5" fillId="0" borderId="3" xfId="1" applyNumberFormat="1" applyFont="1" applyFill="1" applyBorder="1"/>
    <xf numFmtId="38" fontId="3" fillId="0" borderId="3" xfId="0" applyNumberFormat="1" applyFont="1" applyFill="1" applyBorder="1"/>
    <xf numFmtId="38" fontId="3" fillId="0" borderId="3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3" fillId="0" borderId="3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Border="1"/>
    <xf numFmtId="0" fontId="5" fillId="0" borderId="11" xfId="2" applyFont="1" applyFill="1" applyBorder="1" applyAlignment="1">
      <alignment horizontal="left" wrapText="1"/>
    </xf>
    <xf numFmtId="165" fontId="3" fillId="0" borderId="3" xfId="0" applyNumberFormat="1" applyFont="1" applyFill="1" applyBorder="1"/>
    <xf numFmtId="0" fontId="3" fillId="0" borderId="0" xfId="0" applyFont="1" applyAlignment="1">
      <alignment wrapText="1"/>
    </xf>
  </cellXfs>
  <cellStyles count="4">
    <cellStyle name="Normal" xfId="0" builtinId="0"/>
    <cellStyle name="Normal_Master Expend Table" xfId="1"/>
    <cellStyle name="Normal_Sheet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A47" sqref="A47"/>
    </sheetView>
  </sheetViews>
  <sheetFormatPr defaultRowHeight="12.75" x14ac:dyDescent="0.2"/>
  <cols>
    <col min="1" max="1" width="48.85546875" style="5" customWidth="1"/>
    <col min="2" max="2" width="13.140625" style="15" customWidth="1"/>
    <col min="3" max="3" width="14.28515625" style="15" customWidth="1"/>
    <col min="4" max="4" width="16.42578125" style="15" customWidth="1"/>
  </cols>
  <sheetData>
    <row r="1" spans="1:4" ht="23.25" x14ac:dyDescent="0.35">
      <c r="A1" s="14" t="s">
        <v>0</v>
      </c>
      <c r="C1" s="16"/>
    </row>
    <row r="2" spans="1:4" x14ac:dyDescent="0.2">
      <c r="A2" s="39" t="s">
        <v>100</v>
      </c>
    </row>
    <row r="3" spans="1:4" x14ac:dyDescent="0.2">
      <c r="A3" s="13" t="s">
        <v>53</v>
      </c>
    </row>
    <row r="5" spans="1:4" ht="66" customHeight="1" x14ac:dyDescent="0.2">
      <c r="A5" s="17" t="s">
        <v>1</v>
      </c>
      <c r="B5" s="18" t="s">
        <v>54</v>
      </c>
      <c r="C5" s="18" t="s">
        <v>55</v>
      </c>
      <c r="D5" s="18" t="s">
        <v>56</v>
      </c>
    </row>
    <row r="6" spans="1:4" ht="12" customHeight="1" x14ac:dyDescent="0.2">
      <c r="A6" s="19"/>
      <c r="B6" s="20"/>
      <c r="C6" s="21"/>
      <c r="D6" s="21"/>
    </row>
    <row r="7" spans="1:4" ht="12" customHeight="1" x14ac:dyDescent="0.2">
      <c r="A7" s="22" t="s">
        <v>116</v>
      </c>
      <c r="B7" s="23">
        <f>Detail!C6</f>
        <v>0.46605305821357834</v>
      </c>
      <c r="C7" s="23">
        <f>Detail!I6</f>
        <v>0.10365119895364314</v>
      </c>
      <c r="D7" s="23">
        <f>+B7+C7</f>
        <v>0.56970425716722151</v>
      </c>
    </row>
    <row r="8" spans="1:4" ht="12" customHeight="1" x14ac:dyDescent="0.2">
      <c r="A8" s="22" t="s">
        <v>57</v>
      </c>
      <c r="B8" s="23">
        <f>Detail!C8</f>
        <v>0.47324264157644774</v>
      </c>
      <c r="C8" s="23">
        <f>Detail!I8</f>
        <v>0.15779667121154231</v>
      </c>
      <c r="D8" s="23">
        <f>+B8+C8</f>
        <v>0.63103931278799008</v>
      </c>
    </row>
    <row r="9" spans="1:4" ht="12" customHeight="1" x14ac:dyDescent="0.2">
      <c r="A9" s="22" t="s">
        <v>58</v>
      </c>
      <c r="B9" s="23">
        <f>Detail!C9</f>
        <v>0.52475531889305815</v>
      </c>
      <c r="C9" s="23">
        <f>Detail!I9</f>
        <v>9.9706341875031412E-2</v>
      </c>
      <c r="D9" s="23">
        <f t="shared" ref="D9:D45" si="0">+B9+C9</f>
        <v>0.62446166076808951</v>
      </c>
    </row>
    <row r="10" spans="1:4" ht="12" customHeight="1" x14ac:dyDescent="0.2">
      <c r="A10" s="24" t="s">
        <v>59</v>
      </c>
      <c r="B10" s="23">
        <f>Detail!C10</f>
        <v>0.41513184849100937</v>
      </c>
      <c r="C10" s="23">
        <f>Detail!I10</f>
        <v>0.12364301796649495</v>
      </c>
      <c r="D10" s="25">
        <f t="shared" si="0"/>
        <v>0.53877486645750428</v>
      </c>
    </row>
    <row r="11" spans="1:4" ht="12" customHeight="1" x14ac:dyDescent="0.2">
      <c r="A11" s="24" t="s">
        <v>60</v>
      </c>
      <c r="B11" s="23">
        <f>Detail!C11</f>
        <v>0.39943328963830871</v>
      </c>
      <c r="C11" s="23">
        <f>Detail!I11</f>
        <v>0.12884717754589245</v>
      </c>
      <c r="D11" s="25">
        <f t="shared" si="0"/>
        <v>0.52828046718420119</v>
      </c>
    </row>
    <row r="12" spans="1:4" ht="12" customHeight="1" x14ac:dyDescent="0.2">
      <c r="A12" s="24" t="s">
        <v>61</v>
      </c>
      <c r="B12" s="23">
        <f>Detail!C12</f>
        <v>0.51212971810423402</v>
      </c>
      <c r="C12" s="23">
        <f>Detail!I12</f>
        <v>9.1487684660726654E-2</v>
      </c>
      <c r="D12" s="25">
        <f t="shared" si="0"/>
        <v>0.60361740276496068</v>
      </c>
    </row>
    <row r="13" spans="1:4" ht="12" customHeight="1" x14ac:dyDescent="0.2">
      <c r="A13" s="24" t="s">
        <v>14</v>
      </c>
      <c r="B13" s="23">
        <f>Detail!C13</f>
        <v>0.43731718146895565</v>
      </c>
      <c r="C13" s="23">
        <f>Detail!I13</f>
        <v>0.16097195502396094</v>
      </c>
      <c r="D13" s="25">
        <f t="shared" si="0"/>
        <v>0.5982891364929166</v>
      </c>
    </row>
    <row r="14" spans="1:4" ht="12" customHeight="1" x14ac:dyDescent="0.2">
      <c r="A14" s="24" t="s">
        <v>15</v>
      </c>
      <c r="B14" s="23">
        <f>Detail!C14</f>
        <v>0.51548151900896932</v>
      </c>
      <c r="C14" s="23">
        <f>Detail!I14</f>
        <v>0.11959679032200092</v>
      </c>
      <c r="D14" s="25">
        <f t="shared" si="0"/>
        <v>0.6350783093309702</v>
      </c>
    </row>
    <row r="15" spans="1:4" ht="12" customHeight="1" x14ac:dyDescent="0.2">
      <c r="A15" s="24" t="s">
        <v>62</v>
      </c>
      <c r="B15" s="23">
        <f>Detail!C16</f>
        <v>0.53647604794230463</v>
      </c>
      <c r="C15" s="23">
        <f>Detail!I16</f>
        <v>0.10359446163505072</v>
      </c>
      <c r="D15" s="25">
        <f t="shared" si="0"/>
        <v>0.64007050957735534</v>
      </c>
    </row>
    <row r="16" spans="1:4" ht="12" customHeight="1" x14ac:dyDescent="0.2">
      <c r="A16" s="24" t="s">
        <v>63</v>
      </c>
      <c r="B16" s="23">
        <f>Detail!C18</f>
        <v>0.45548183170435463</v>
      </c>
      <c r="C16" s="23">
        <f>Detail!I18</f>
        <v>0.15753422479053231</v>
      </c>
      <c r="D16" s="25">
        <f t="shared" si="0"/>
        <v>0.613016056494887</v>
      </c>
    </row>
    <row r="17" spans="1:4" ht="12" customHeight="1" x14ac:dyDescent="0.2">
      <c r="A17" s="24" t="s">
        <v>64</v>
      </c>
      <c r="B17" s="23">
        <f>Detail!C19</f>
        <v>0.52029417606284034</v>
      </c>
      <c r="C17" s="23">
        <f>Detail!I19</f>
        <v>0.12188019095990386</v>
      </c>
      <c r="D17" s="25">
        <f t="shared" si="0"/>
        <v>0.64217436702274422</v>
      </c>
    </row>
    <row r="18" spans="1:4" ht="12" customHeight="1" x14ac:dyDescent="0.2">
      <c r="A18" s="24" t="s">
        <v>65</v>
      </c>
      <c r="B18" s="23">
        <f>Detail!C17</f>
        <v>0.47352930061484289</v>
      </c>
      <c r="C18" s="23">
        <f>Detail!I17</f>
        <v>0.16492568025015455</v>
      </c>
      <c r="D18" s="25">
        <f t="shared" si="0"/>
        <v>0.63845498086499741</v>
      </c>
    </row>
    <row r="19" spans="1:4" ht="12" customHeight="1" x14ac:dyDescent="0.2">
      <c r="A19" s="24" t="s">
        <v>20</v>
      </c>
      <c r="B19" s="23">
        <f>Detail!C20</f>
        <v>0.57035318369588117</v>
      </c>
      <c r="C19" s="23">
        <f>Detail!I20</f>
        <v>8.9079390926367394E-2</v>
      </c>
      <c r="D19" s="25">
        <f t="shared" si="0"/>
        <v>0.65943257462224858</v>
      </c>
    </row>
    <row r="20" spans="1:4" ht="12" customHeight="1" x14ac:dyDescent="0.2">
      <c r="A20" s="24" t="s">
        <v>66</v>
      </c>
      <c r="B20" s="23">
        <f>Detail!C21</f>
        <v>0.36343093525251208</v>
      </c>
      <c r="C20" s="23">
        <f>Detail!I21</f>
        <v>0.26873838338133182</v>
      </c>
      <c r="D20" s="25">
        <f t="shared" si="0"/>
        <v>0.63216931863384396</v>
      </c>
    </row>
    <row r="21" spans="1:4" ht="12" customHeight="1" x14ac:dyDescent="0.2">
      <c r="A21" s="24" t="s">
        <v>67</v>
      </c>
      <c r="B21" s="23">
        <f>Detail!C22</f>
        <v>0.48255343007818152</v>
      </c>
      <c r="C21" s="23">
        <f>Detail!I22</f>
        <v>0.10908666406925836</v>
      </c>
      <c r="D21" s="25">
        <f t="shared" si="0"/>
        <v>0.5916400941474399</v>
      </c>
    </row>
    <row r="22" spans="1:4" ht="12" customHeight="1" x14ac:dyDescent="0.2">
      <c r="A22" s="24" t="s">
        <v>107</v>
      </c>
      <c r="B22" s="23">
        <f>Detail!C23</f>
        <v>0.49219147605279701</v>
      </c>
      <c r="C22" s="23">
        <f>Detail!I23</f>
        <v>0.13401012101469367</v>
      </c>
      <c r="D22" s="25">
        <f t="shared" si="0"/>
        <v>0.62620159706749068</v>
      </c>
    </row>
    <row r="23" spans="1:4" ht="12" customHeight="1" x14ac:dyDescent="0.2">
      <c r="A23" s="24" t="s">
        <v>68</v>
      </c>
      <c r="B23" s="23">
        <f>Detail!C24</f>
        <v>0.52677354084189432</v>
      </c>
      <c r="C23" s="23">
        <f>Detail!I24</f>
        <v>8.9190205878877854E-2</v>
      </c>
      <c r="D23" s="25">
        <f t="shared" si="0"/>
        <v>0.61596374672077214</v>
      </c>
    </row>
    <row r="24" spans="1:4" ht="12" customHeight="1" x14ac:dyDescent="0.2">
      <c r="A24" s="24" t="s">
        <v>69</v>
      </c>
      <c r="B24" s="23">
        <f>Detail!C25</f>
        <v>0.43586212260977469</v>
      </c>
      <c r="C24" s="23">
        <f>Detail!I25</f>
        <v>0.17652308351131313</v>
      </c>
      <c r="D24" s="25">
        <f t="shared" si="0"/>
        <v>0.61238520612108782</v>
      </c>
    </row>
    <row r="25" spans="1:4" ht="12" customHeight="1" x14ac:dyDescent="0.2">
      <c r="A25" s="24" t="s">
        <v>70</v>
      </c>
      <c r="B25" s="23">
        <f>Detail!C26</f>
        <v>0.47885626997651148</v>
      </c>
      <c r="C25" s="23">
        <f>Detail!I26</f>
        <v>0.16336586147514606</v>
      </c>
      <c r="D25" s="25">
        <f t="shared" si="0"/>
        <v>0.64222213145165752</v>
      </c>
    </row>
    <row r="26" spans="1:4" ht="12" customHeight="1" x14ac:dyDescent="0.2">
      <c r="A26" s="24" t="s">
        <v>71</v>
      </c>
      <c r="B26" s="23">
        <f>Detail!C27</f>
        <v>0.48835640677098591</v>
      </c>
      <c r="C26" s="23">
        <f>Detail!I27</f>
        <v>0.11019270892991526</v>
      </c>
      <c r="D26" s="25">
        <f t="shared" si="0"/>
        <v>0.59854911570090119</v>
      </c>
    </row>
    <row r="27" spans="1:4" ht="12" customHeight="1" x14ac:dyDescent="0.2">
      <c r="A27" s="24" t="s">
        <v>72</v>
      </c>
      <c r="B27" s="25">
        <f>Detail!C29</f>
        <v>0.48873435301457069</v>
      </c>
      <c r="C27" s="23">
        <f>Detail!I29</f>
        <v>0.16917675301996063</v>
      </c>
      <c r="D27" s="25">
        <f t="shared" si="0"/>
        <v>0.65791110603453129</v>
      </c>
    </row>
    <row r="28" spans="1:4" ht="12" customHeight="1" x14ac:dyDescent="0.2">
      <c r="A28" s="24" t="s">
        <v>73</v>
      </c>
      <c r="B28" s="25">
        <f>Detail!C30</f>
        <v>0.47438912198603295</v>
      </c>
      <c r="C28" s="23">
        <f>Detail!I30</f>
        <v>0.16882148214092044</v>
      </c>
      <c r="D28" s="25">
        <f t="shared" si="0"/>
        <v>0.64321060412695341</v>
      </c>
    </row>
    <row r="29" spans="1:4" ht="12" customHeight="1" x14ac:dyDescent="0.2">
      <c r="A29" s="24" t="s">
        <v>28</v>
      </c>
      <c r="B29" s="25">
        <f>Detail!C31</f>
        <v>0.47322112021507845</v>
      </c>
      <c r="C29" s="23">
        <f>Detail!I31</f>
        <v>8.9771726107282387E-2</v>
      </c>
      <c r="D29" s="25">
        <f t="shared" si="0"/>
        <v>0.5629928463223608</v>
      </c>
    </row>
    <row r="30" spans="1:4" ht="12" customHeight="1" x14ac:dyDescent="0.2">
      <c r="A30" s="24" t="s">
        <v>74</v>
      </c>
      <c r="B30" s="25">
        <f>Detail!C32</f>
        <v>0.54795637379638906</v>
      </c>
      <c r="C30" s="23">
        <f>Detail!I32</f>
        <v>7.4858450567405088E-2</v>
      </c>
      <c r="D30" s="25">
        <f>+B30+C30</f>
        <v>0.6228148243637941</v>
      </c>
    </row>
    <row r="31" spans="1:4" ht="12" customHeight="1" x14ac:dyDescent="0.2">
      <c r="A31" s="24" t="s">
        <v>75</v>
      </c>
      <c r="B31" s="25">
        <f>Detail!C33</f>
        <v>0.47193945038500662</v>
      </c>
      <c r="C31" s="23">
        <f>Detail!I33</f>
        <v>8.2863243294812969E-2</v>
      </c>
      <c r="D31" s="25">
        <f t="shared" si="0"/>
        <v>0.5548026936798196</v>
      </c>
    </row>
    <row r="32" spans="1:4" ht="12" customHeight="1" x14ac:dyDescent="0.2">
      <c r="A32" s="24" t="s">
        <v>76</v>
      </c>
      <c r="B32" s="25">
        <f>Detail!C34</f>
        <v>0.45104742271731901</v>
      </c>
      <c r="C32" s="23">
        <f>Detail!I34</f>
        <v>9.567459742840223E-2</v>
      </c>
      <c r="D32" s="25">
        <f t="shared" si="0"/>
        <v>0.54672202014572124</v>
      </c>
    </row>
    <row r="33" spans="1:4" ht="12" customHeight="1" x14ac:dyDescent="0.2">
      <c r="A33" s="24" t="s">
        <v>77</v>
      </c>
      <c r="B33" s="25">
        <f>Detail!C35</f>
        <v>0.35217782242667389</v>
      </c>
      <c r="C33" s="23">
        <f>Detail!I35</f>
        <v>0.10492223488454172</v>
      </c>
      <c r="D33" s="25">
        <f t="shared" si="0"/>
        <v>0.45710005731121561</v>
      </c>
    </row>
    <row r="34" spans="1:4" ht="12" customHeight="1" x14ac:dyDescent="0.2">
      <c r="A34" s="24" t="s">
        <v>78</v>
      </c>
      <c r="B34" s="25">
        <f>Detail!C36</f>
        <v>0.39165273300404346</v>
      </c>
      <c r="C34" s="23">
        <f>Detail!I36</f>
        <v>0.12163222922191898</v>
      </c>
      <c r="D34" s="25">
        <f t="shared" si="0"/>
        <v>0.51328496222596243</v>
      </c>
    </row>
    <row r="35" spans="1:4" ht="12" customHeight="1" x14ac:dyDescent="0.2">
      <c r="A35" s="24" t="s">
        <v>79</v>
      </c>
      <c r="B35" s="25">
        <f>Detail!C38</f>
        <v>0.51092850044469462</v>
      </c>
      <c r="C35" s="23">
        <f>Detail!I38</f>
        <v>0.13998683491781946</v>
      </c>
      <c r="D35" s="25">
        <f t="shared" si="0"/>
        <v>0.65091533536251411</v>
      </c>
    </row>
    <row r="36" spans="1:4" ht="12" customHeight="1" x14ac:dyDescent="0.2">
      <c r="A36" s="24" t="s">
        <v>108</v>
      </c>
      <c r="B36" s="25">
        <f>Detail!C39</f>
        <v>0.47630374748890841</v>
      </c>
      <c r="C36" s="23">
        <f>Detail!I39</f>
        <v>0.15530739930812873</v>
      </c>
      <c r="D36" s="25">
        <f t="shared" si="0"/>
        <v>0.63161114679703712</v>
      </c>
    </row>
    <row r="37" spans="1:4" ht="12" customHeight="1" x14ac:dyDescent="0.2">
      <c r="A37" s="24" t="s">
        <v>36</v>
      </c>
      <c r="B37" s="25">
        <f>Detail!C40</f>
        <v>0.56980121769537895</v>
      </c>
      <c r="C37" s="23">
        <f>Detail!I40</f>
        <v>9.9707558817197076E-2</v>
      </c>
      <c r="D37" s="25">
        <f t="shared" si="0"/>
        <v>0.66950877651257601</v>
      </c>
    </row>
    <row r="38" spans="1:4" ht="12" customHeight="1" x14ac:dyDescent="0.2">
      <c r="A38" s="24" t="s">
        <v>80</v>
      </c>
      <c r="B38" s="25">
        <f>Detail!C41</f>
        <v>0.49035348774791199</v>
      </c>
      <c r="C38" s="23">
        <f>Detail!I41</f>
        <v>0.12584894723261955</v>
      </c>
      <c r="D38" s="25">
        <f t="shared" si="0"/>
        <v>0.61620243498053151</v>
      </c>
    </row>
    <row r="39" spans="1:4" ht="12" customHeight="1" x14ac:dyDescent="0.2">
      <c r="A39" s="24" t="s">
        <v>81</v>
      </c>
      <c r="B39" s="25">
        <f>Detail!C42</f>
        <v>0.48590097531196486</v>
      </c>
      <c r="C39" s="23">
        <f>Detail!I42</f>
        <v>0.15795654136907666</v>
      </c>
      <c r="D39" s="25">
        <f t="shared" si="0"/>
        <v>0.64385751668104152</v>
      </c>
    </row>
    <row r="40" spans="1:4" ht="12" customHeight="1" x14ac:dyDescent="0.2">
      <c r="A40" s="24" t="s">
        <v>38</v>
      </c>
      <c r="B40" s="25">
        <f>Detail!C43</f>
        <v>0.52028160176298188</v>
      </c>
      <c r="C40" s="23">
        <f>Detail!I43</f>
        <v>0.10889550162110963</v>
      </c>
      <c r="D40" s="25">
        <f t="shared" si="0"/>
        <v>0.6291771033840915</v>
      </c>
    </row>
    <row r="41" spans="1:4" ht="12" customHeight="1" x14ac:dyDescent="0.2">
      <c r="A41" s="24" t="s">
        <v>39</v>
      </c>
      <c r="B41" s="25">
        <f>Detail!C44</f>
        <v>0.53917647299289528</v>
      </c>
      <c r="C41" s="23">
        <f>Detail!I44</f>
        <v>0.1169445931986309</v>
      </c>
      <c r="D41" s="25">
        <f t="shared" si="0"/>
        <v>0.65612106619152621</v>
      </c>
    </row>
    <row r="42" spans="1:4" ht="12" customHeight="1" x14ac:dyDescent="0.2">
      <c r="A42" s="24" t="s">
        <v>82</v>
      </c>
      <c r="B42" s="25">
        <f>Detail!C45</f>
        <v>0.40450863569550344</v>
      </c>
      <c r="C42" s="23">
        <f>Detail!I45</f>
        <v>0.13004686410570138</v>
      </c>
      <c r="D42" s="25">
        <f t="shared" si="0"/>
        <v>0.53455549980120476</v>
      </c>
    </row>
    <row r="43" spans="1:4" ht="12" customHeight="1" x14ac:dyDescent="0.2">
      <c r="A43" s="24" t="s">
        <v>83</v>
      </c>
      <c r="B43" s="25">
        <f>Detail!C46</f>
        <v>0.48968574698613698</v>
      </c>
      <c r="C43" s="23">
        <f>Detail!I46</f>
        <v>0.14071421186414038</v>
      </c>
      <c r="D43" s="25">
        <f t="shared" si="0"/>
        <v>0.63039995885027733</v>
      </c>
    </row>
    <row r="44" spans="1:4" ht="12" customHeight="1" x14ac:dyDescent="0.2">
      <c r="A44" s="24" t="s">
        <v>109</v>
      </c>
      <c r="B44" s="25">
        <f>Detail!C47</f>
        <v>0.5580788767877839</v>
      </c>
      <c r="C44" s="23">
        <f>Detail!I47</f>
        <v>0.11076349625910102</v>
      </c>
      <c r="D44" s="25">
        <f t="shared" si="0"/>
        <v>0.66884237304688487</v>
      </c>
    </row>
    <row r="45" spans="1:4" ht="12" customHeight="1" x14ac:dyDescent="0.2">
      <c r="A45" s="24" t="s">
        <v>84</v>
      </c>
      <c r="B45" s="25">
        <f>Detail!C48</f>
        <v>0.49208175895430195</v>
      </c>
      <c r="C45" s="23">
        <f>Detail!I48</f>
        <v>0.14689149405450636</v>
      </c>
      <c r="D45" s="25">
        <f t="shared" si="0"/>
        <v>0.63897325300880836</v>
      </c>
    </row>
    <row r="47" spans="1:4" s="27" customFormat="1" x14ac:dyDescent="0.2">
      <c r="A47" s="1" t="s">
        <v>85</v>
      </c>
      <c r="B47" s="26">
        <f>Detail!C50</f>
        <v>0.47647931134009103</v>
      </c>
      <c r="C47" s="26">
        <f>Detail!I50</f>
        <v>0.14386161385065299</v>
      </c>
      <c r="D47" s="26">
        <f>B47+C47</f>
        <v>0.62034092519074402</v>
      </c>
    </row>
    <row r="49" spans="1:1" x14ac:dyDescent="0.2">
      <c r="A49" s="11" t="s">
        <v>44</v>
      </c>
    </row>
    <row r="50" spans="1:1" x14ac:dyDescent="0.2">
      <c r="A50" s="11" t="s">
        <v>106</v>
      </c>
    </row>
  </sheetData>
  <phoneticPr fontId="9" type="noConversion"/>
  <pageMargins left="0.25" right="0.2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Normal="100" workbookViewId="0">
      <pane xSplit="6" ySplit="19" topLeftCell="G20" activePane="bottomRight" state="frozen"/>
      <selection pane="topRight" activeCell="G1" sqref="G1"/>
      <selection pane="bottomLeft" activeCell="A18" sqref="A18"/>
      <selection pane="bottomRight" activeCell="G20" sqref="G20"/>
    </sheetView>
  </sheetViews>
  <sheetFormatPr defaultRowHeight="12" x14ac:dyDescent="0.2"/>
  <cols>
    <col min="1" max="1" width="34.140625" style="5" customWidth="1"/>
    <col min="2" max="2" width="12.28515625" style="2" bestFit="1" customWidth="1"/>
    <col min="3" max="3" width="10.140625" style="2" customWidth="1"/>
    <col min="4" max="4" width="11.85546875" style="2" bestFit="1" customWidth="1"/>
    <col min="5" max="5" width="10.140625" style="2" customWidth="1"/>
    <col min="6" max="7" width="10.5703125" style="2" customWidth="1"/>
    <col min="8" max="8" width="12.85546875" style="2" bestFit="1" customWidth="1"/>
    <col min="9" max="9" width="11.5703125" style="2" customWidth="1"/>
    <col min="10" max="10" width="12.85546875" style="2" bestFit="1" customWidth="1"/>
    <col min="11" max="11" width="11.140625" style="2" customWidth="1"/>
    <col min="12" max="12" width="12.85546875" style="2" bestFit="1" customWidth="1"/>
    <col min="13" max="13" width="12" style="2" customWidth="1"/>
    <col min="14" max="14" width="12.85546875" style="2" bestFit="1" customWidth="1"/>
    <col min="15" max="15" width="10.85546875" style="2" customWidth="1"/>
    <col min="16" max="16" width="12.85546875" style="4" bestFit="1" customWidth="1"/>
    <col min="17" max="16384" width="9.140625" style="5"/>
  </cols>
  <sheetData>
    <row r="1" spans="1:16" ht="15" customHeight="1" x14ac:dyDescent="0.3">
      <c r="A1" s="1" t="s">
        <v>0</v>
      </c>
      <c r="J1" s="3"/>
      <c r="K1" s="3"/>
    </row>
    <row r="2" spans="1:16" ht="12.75" x14ac:dyDescent="0.2">
      <c r="A2" s="39" t="s">
        <v>99</v>
      </c>
    </row>
    <row r="3" spans="1:16" ht="15" customHeight="1" x14ac:dyDescent="0.2">
      <c r="A3" s="59" t="s">
        <v>52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1:16" ht="46.5" customHeight="1" x14ac:dyDescent="0.2">
      <c r="A5" s="6" t="s">
        <v>1</v>
      </c>
      <c r="B5" s="31" t="s">
        <v>2</v>
      </c>
      <c r="C5" s="32" t="s">
        <v>45</v>
      </c>
      <c r="D5" s="31" t="s">
        <v>3</v>
      </c>
      <c r="E5" s="32" t="s">
        <v>46</v>
      </c>
      <c r="F5" s="31" t="s">
        <v>4</v>
      </c>
      <c r="G5" s="32" t="s">
        <v>47</v>
      </c>
      <c r="H5" s="31" t="s">
        <v>5</v>
      </c>
      <c r="I5" s="32" t="s">
        <v>48</v>
      </c>
      <c r="J5" s="31" t="s">
        <v>6</v>
      </c>
      <c r="K5" s="32" t="s">
        <v>49</v>
      </c>
      <c r="L5" s="31" t="s">
        <v>7</v>
      </c>
      <c r="M5" s="32" t="s">
        <v>50</v>
      </c>
      <c r="N5" s="31" t="s">
        <v>8</v>
      </c>
      <c r="O5" s="32" t="s">
        <v>51</v>
      </c>
      <c r="P5" s="33" t="s">
        <v>9</v>
      </c>
    </row>
    <row r="6" spans="1:16" ht="12" customHeight="1" x14ac:dyDescent="0.2">
      <c r="A6" s="7" t="s">
        <v>88</v>
      </c>
      <c r="B6" s="34">
        <v>11479958.619999999</v>
      </c>
      <c r="C6" s="12">
        <f>B6/P6</f>
        <v>0.46605305821357834</v>
      </c>
      <c r="D6" s="35">
        <v>131178.31</v>
      </c>
      <c r="E6" s="12">
        <f>D6/P6</f>
        <v>5.3254593130919172E-3</v>
      </c>
      <c r="F6" s="35">
        <v>39233.99</v>
      </c>
      <c r="G6" s="12">
        <f>F6/P6</f>
        <v>1.5927863183727183E-3</v>
      </c>
      <c r="H6" s="35">
        <v>2553167.4</v>
      </c>
      <c r="I6" s="12">
        <f>H6/$P$6</f>
        <v>0.10365119895364314</v>
      </c>
      <c r="J6" s="35">
        <v>1909332.78</v>
      </c>
      <c r="K6" s="12">
        <f>J6/P6</f>
        <v>7.7513378812722022E-2</v>
      </c>
      <c r="L6" s="35">
        <v>6154902.4800000004</v>
      </c>
      <c r="M6" s="12">
        <f>L6/P6</f>
        <v>0.2498712076202883</v>
      </c>
      <c r="N6" s="35">
        <v>2364526.15</v>
      </c>
      <c r="O6" s="12">
        <f>N6/P6</f>
        <v>9.5992910768303658E-2</v>
      </c>
      <c r="P6" s="36">
        <f>B6+D6+F6+H6+J6+L6+N6</f>
        <v>24632299.729999997</v>
      </c>
    </row>
    <row r="7" spans="1:16" ht="12" customHeight="1" x14ac:dyDescent="0.2">
      <c r="A7" s="57" t="s">
        <v>105</v>
      </c>
      <c r="B7" s="34">
        <f>SUM(B8:B9)</f>
        <v>29816679.550000001</v>
      </c>
      <c r="C7" s="12">
        <f>B7/P7</f>
        <v>0.48556582331335263</v>
      </c>
      <c r="D7" s="34">
        <f>SUM(D8:D9)</f>
        <v>0</v>
      </c>
      <c r="E7" s="12">
        <f>D7/P7</f>
        <v>0</v>
      </c>
      <c r="F7" s="34">
        <f>SUM(F8:F9)</f>
        <v>113843.46</v>
      </c>
      <c r="G7" s="12">
        <f>F7/P7</f>
        <v>1.853945315776811E-3</v>
      </c>
      <c r="H7" s="34">
        <f>SUM(H8:H9)</f>
        <v>8836327.1799999997</v>
      </c>
      <c r="I7" s="12">
        <f>H7/$P$6</f>
        <v>0.35872928134428805</v>
      </c>
      <c r="J7" s="34">
        <f>SUM(J8:J9)</f>
        <v>5396880.8300000001</v>
      </c>
      <c r="K7" s="12">
        <f>J7/P7</f>
        <v>8.7888420947361989E-2</v>
      </c>
      <c r="L7" s="34">
        <f>SUM(L8:L9)</f>
        <v>11561679.550000001</v>
      </c>
      <c r="M7" s="12">
        <f>L7/P7</f>
        <v>0.18828241555760031</v>
      </c>
      <c r="N7" s="34">
        <f>SUM(N8:N9)</f>
        <v>5680640.0999999996</v>
      </c>
      <c r="O7" s="12">
        <f>N7/P7</f>
        <v>9.2509452049409899E-2</v>
      </c>
      <c r="P7" s="34">
        <f>SUM(P8:P9)</f>
        <v>61406050.670000002</v>
      </c>
    </row>
    <row r="8" spans="1:16" ht="12" customHeight="1" x14ac:dyDescent="0.2">
      <c r="A8" s="7" t="s">
        <v>97</v>
      </c>
      <c r="B8" s="34">
        <v>22108057.609999999</v>
      </c>
      <c r="C8" s="12">
        <f t="shared" ref="C8:C50" si="0">B8/P8</f>
        <v>0.47324264157644774</v>
      </c>
      <c r="D8" s="35"/>
      <c r="E8" s="12">
        <f t="shared" ref="E8:E50" si="1">D8/P8</f>
        <v>0</v>
      </c>
      <c r="F8" s="35">
        <v>113843.46</v>
      </c>
      <c r="G8" s="12">
        <f t="shared" ref="G8:G50" si="2">F8/P8</f>
        <v>2.4369205421390554E-3</v>
      </c>
      <c r="H8" s="35">
        <v>7371647.4199999999</v>
      </c>
      <c r="I8" s="12">
        <f>H8/$P8</f>
        <v>0.15779667121154231</v>
      </c>
      <c r="J8" s="35">
        <v>4149666.36</v>
      </c>
      <c r="K8" s="12">
        <f t="shared" ref="K8:K50" si="3">J8/P8</f>
        <v>8.8827300186654551E-2</v>
      </c>
      <c r="L8" s="35">
        <v>8747472.3200000003</v>
      </c>
      <c r="M8" s="12">
        <f t="shared" ref="M8:M50" si="4">L8/P8</f>
        <v>0.18724742719872342</v>
      </c>
      <c r="N8" s="35">
        <v>4225427.71</v>
      </c>
      <c r="O8" s="12">
        <f t="shared" ref="O8:O50" si="5">N8/P8</f>
        <v>9.0449039284492827E-2</v>
      </c>
      <c r="P8" s="36">
        <f t="shared" ref="P8:P48" si="6">B8+D8+F8+H8+J8+L8+N8</f>
        <v>46716114.880000003</v>
      </c>
    </row>
    <row r="9" spans="1:16" ht="12" customHeight="1" x14ac:dyDescent="0.2">
      <c r="A9" s="7" t="s">
        <v>98</v>
      </c>
      <c r="B9" s="34">
        <v>7708621.9400000004</v>
      </c>
      <c r="C9" s="12">
        <f t="shared" si="0"/>
        <v>0.52475531889305815</v>
      </c>
      <c r="D9" s="9"/>
      <c r="E9" s="12">
        <f t="shared" si="1"/>
        <v>0</v>
      </c>
      <c r="F9" s="8"/>
      <c r="G9" s="12">
        <f t="shared" si="2"/>
        <v>0</v>
      </c>
      <c r="H9" s="35">
        <v>1464679.76</v>
      </c>
      <c r="I9" s="12">
        <f>H9/$P9</f>
        <v>9.9706341875031412E-2</v>
      </c>
      <c r="J9" s="35">
        <v>1247214.47</v>
      </c>
      <c r="K9" s="12">
        <f t="shared" si="3"/>
        <v>8.4902649530233229E-2</v>
      </c>
      <c r="L9" s="35">
        <v>2814207.23</v>
      </c>
      <c r="M9" s="12">
        <f t="shared" si="4"/>
        <v>0.19157382783903915</v>
      </c>
      <c r="N9" s="35">
        <v>1455212.39</v>
      </c>
      <c r="O9" s="12">
        <f t="shared" si="5"/>
        <v>9.9061861862637837E-2</v>
      </c>
      <c r="P9" s="36">
        <f t="shared" si="6"/>
        <v>14689935.790000003</v>
      </c>
    </row>
    <row r="10" spans="1:16" ht="12" customHeight="1" x14ac:dyDescent="0.2">
      <c r="A10" s="7" t="s">
        <v>11</v>
      </c>
      <c r="B10" s="37">
        <f>SUM(B11:B12)</f>
        <v>27041991.960000001</v>
      </c>
      <c r="C10" s="12">
        <f t="shared" si="0"/>
        <v>0.41513184849100937</v>
      </c>
      <c r="D10" s="37">
        <f>SUM(D11:D12)</f>
        <v>303060.77999999997</v>
      </c>
      <c r="E10" s="12">
        <f t="shared" si="1"/>
        <v>4.652400680860461E-3</v>
      </c>
      <c r="F10" s="37">
        <f>SUM(F11:F12)</f>
        <v>83764.14</v>
      </c>
      <c r="G10" s="12">
        <f t="shared" si="2"/>
        <v>1.2858950008895608E-3</v>
      </c>
      <c r="H10" s="37">
        <f>SUM(H11:H12)</f>
        <v>8054196.54</v>
      </c>
      <c r="I10" s="12">
        <f t="shared" ref="I10:I50" si="7">H10/$P10</f>
        <v>0.12364301796649495</v>
      </c>
      <c r="J10" s="37">
        <f>SUM(J11:J12)</f>
        <v>10260120.98</v>
      </c>
      <c r="K10" s="12">
        <f t="shared" si="3"/>
        <v>0.15750699854023575</v>
      </c>
      <c r="L10" s="37">
        <f>SUM(L11:L12)</f>
        <v>11579822.58</v>
      </c>
      <c r="M10" s="12">
        <f t="shared" si="4"/>
        <v>0.17776623704141242</v>
      </c>
      <c r="N10" s="37">
        <f>SUM(N11:N12)</f>
        <v>7817773.75</v>
      </c>
      <c r="O10" s="12">
        <f t="shared" si="5"/>
        <v>0.12001360227909742</v>
      </c>
      <c r="P10" s="36">
        <f t="shared" si="6"/>
        <v>65140730.730000004</v>
      </c>
    </row>
    <row r="11" spans="1:16" ht="12" customHeight="1" x14ac:dyDescent="0.2">
      <c r="A11" s="7" t="s">
        <v>12</v>
      </c>
      <c r="B11" s="34">
        <v>22394889.620000001</v>
      </c>
      <c r="C11" s="12">
        <f t="shared" si="0"/>
        <v>0.39943328963830871</v>
      </c>
      <c r="D11" s="35">
        <v>191959.27</v>
      </c>
      <c r="E11" s="12">
        <f t="shared" si="1"/>
        <v>3.4237687255307086E-3</v>
      </c>
      <c r="F11" s="35">
        <v>83696.47</v>
      </c>
      <c r="G11" s="12">
        <f t="shared" si="2"/>
        <v>1.4928029077382885E-3</v>
      </c>
      <c r="H11" s="35">
        <v>7224030.6299999999</v>
      </c>
      <c r="I11" s="12">
        <f t="shared" si="7"/>
        <v>0.12884717754589245</v>
      </c>
      <c r="J11" s="35">
        <v>9020898.5199999996</v>
      </c>
      <c r="K11" s="12">
        <f t="shared" si="3"/>
        <v>0.16089595583981048</v>
      </c>
      <c r="L11" s="35">
        <v>10072199</v>
      </c>
      <c r="M11" s="12">
        <f t="shared" si="4"/>
        <v>0.17964685911507</v>
      </c>
      <c r="N11" s="35">
        <v>7078984.4299999997</v>
      </c>
      <c r="O11" s="12">
        <f t="shared" si="5"/>
        <v>0.12626014622764939</v>
      </c>
      <c r="P11" s="36">
        <f t="shared" si="6"/>
        <v>56066657.939999998</v>
      </c>
    </row>
    <row r="12" spans="1:16" ht="12" customHeight="1" x14ac:dyDescent="0.2">
      <c r="A12" s="7" t="s">
        <v>13</v>
      </c>
      <c r="B12" s="34">
        <v>4647102.34</v>
      </c>
      <c r="C12" s="12">
        <f t="shared" si="0"/>
        <v>0.51212971810423402</v>
      </c>
      <c r="D12" s="9">
        <v>111101.51</v>
      </c>
      <c r="E12" s="12">
        <f t="shared" si="1"/>
        <v>1.2243841610179546E-2</v>
      </c>
      <c r="F12" s="8">
        <v>67.67</v>
      </c>
      <c r="G12" s="12">
        <f t="shared" si="2"/>
        <v>7.4575112593955742E-6</v>
      </c>
      <c r="H12" s="35">
        <v>830165.91</v>
      </c>
      <c r="I12" s="12">
        <f t="shared" si="7"/>
        <v>9.1487684660726654E-2</v>
      </c>
      <c r="J12" s="35">
        <v>1239222.46</v>
      </c>
      <c r="K12" s="12">
        <f t="shared" si="3"/>
        <v>0.13656739246853672</v>
      </c>
      <c r="L12" s="35">
        <v>1507623.58</v>
      </c>
      <c r="M12" s="12">
        <f t="shared" si="4"/>
        <v>0.16614629559302888</v>
      </c>
      <c r="N12" s="35">
        <v>738789.32</v>
      </c>
      <c r="O12" s="12">
        <f t="shared" si="5"/>
        <v>8.1417610052034864E-2</v>
      </c>
      <c r="P12" s="36">
        <f t="shared" si="6"/>
        <v>9074072.7899999991</v>
      </c>
    </row>
    <row r="13" spans="1:16" ht="12" customHeight="1" x14ac:dyDescent="0.2">
      <c r="A13" s="7" t="s">
        <v>14</v>
      </c>
      <c r="B13" s="34">
        <v>12018387.869999999</v>
      </c>
      <c r="C13" s="12">
        <f t="shared" si="0"/>
        <v>0.43731718146895565</v>
      </c>
      <c r="D13" s="9"/>
      <c r="E13" s="12">
        <f t="shared" si="1"/>
        <v>0</v>
      </c>
      <c r="F13" s="35">
        <v>649533.54</v>
      </c>
      <c r="G13" s="12">
        <f t="shared" si="2"/>
        <v>2.3634798614828964E-2</v>
      </c>
      <c r="H13" s="35">
        <v>4423844.92</v>
      </c>
      <c r="I13" s="12">
        <f t="shared" si="7"/>
        <v>0.16097195502396094</v>
      </c>
      <c r="J13" s="35">
        <v>3310345.81</v>
      </c>
      <c r="K13" s="12">
        <f t="shared" si="3"/>
        <v>0.12045468285562722</v>
      </c>
      <c r="L13" s="35">
        <v>4158091.12</v>
      </c>
      <c r="M13" s="12">
        <f t="shared" si="4"/>
        <v>0.15130188079788551</v>
      </c>
      <c r="N13" s="35">
        <v>2921881.55</v>
      </c>
      <c r="O13" s="12">
        <f t="shared" si="5"/>
        <v>0.10631950123874172</v>
      </c>
      <c r="P13" s="36">
        <f t="shared" si="6"/>
        <v>27482084.809999999</v>
      </c>
    </row>
    <row r="14" spans="1:16" s="53" customFormat="1" ht="12" customHeight="1" x14ac:dyDescent="0.2">
      <c r="A14" s="7" t="s">
        <v>15</v>
      </c>
      <c r="B14" s="54">
        <v>29519001.870000001</v>
      </c>
      <c r="C14" s="12">
        <f t="shared" si="0"/>
        <v>0.51548151900896932</v>
      </c>
      <c r="D14" s="9"/>
      <c r="E14" s="12">
        <f t="shared" si="1"/>
        <v>0</v>
      </c>
      <c r="F14" s="51">
        <v>176313.25</v>
      </c>
      <c r="G14" s="12">
        <f t="shared" si="2"/>
        <v>3.0789056598751505E-3</v>
      </c>
      <c r="H14" s="51">
        <v>6848699.2199999997</v>
      </c>
      <c r="I14" s="12">
        <f t="shared" si="7"/>
        <v>0.11959679032200092</v>
      </c>
      <c r="J14" s="51">
        <v>5947602.5</v>
      </c>
      <c r="K14" s="12">
        <f t="shared" si="3"/>
        <v>0.10386120725434755</v>
      </c>
      <c r="L14" s="51">
        <v>9075691.9800000004</v>
      </c>
      <c r="M14" s="12">
        <f t="shared" si="4"/>
        <v>0.15848610019102655</v>
      </c>
      <c r="N14" s="51">
        <v>5697599.3899999997</v>
      </c>
      <c r="O14" s="12">
        <f t="shared" si="5"/>
        <v>9.9495477563780396E-2</v>
      </c>
      <c r="P14" s="52">
        <f t="shared" si="6"/>
        <v>57264908.210000008</v>
      </c>
    </row>
    <row r="15" spans="1:16" s="53" customFormat="1" ht="12" customHeight="1" x14ac:dyDescent="0.2">
      <c r="A15" s="57" t="s">
        <v>102</v>
      </c>
      <c r="B15" s="54">
        <f>B16+B17</f>
        <v>27717899.789999999</v>
      </c>
      <c r="C15" s="12">
        <f t="shared" si="0"/>
        <v>0.50072362765347056</v>
      </c>
      <c r="D15" s="54">
        <f>D16+D17</f>
        <v>0</v>
      </c>
      <c r="E15" s="12">
        <f t="shared" si="1"/>
        <v>0</v>
      </c>
      <c r="F15" s="54">
        <f>F16+F17</f>
        <v>367407.3</v>
      </c>
      <c r="G15" s="12">
        <f t="shared" si="2"/>
        <v>6.6372097985843452E-3</v>
      </c>
      <c r="H15" s="54">
        <f>H16+H17</f>
        <v>7662848.5999999996</v>
      </c>
      <c r="I15" s="12">
        <f t="shared" si="7"/>
        <v>0.13842929580601238</v>
      </c>
      <c r="J15" s="54">
        <f>J16+J17</f>
        <v>5846767.71</v>
      </c>
      <c r="K15" s="12">
        <f t="shared" si="3"/>
        <v>0.10562180973230133</v>
      </c>
      <c r="L15" s="54">
        <f>L16+L17</f>
        <v>7701818.4399999995</v>
      </c>
      <c r="M15" s="12">
        <f t="shared" si="4"/>
        <v>0.13913328563935881</v>
      </c>
      <c r="N15" s="54">
        <f>N16+N17</f>
        <v>6058943.9299999997</v>
      </c>
      <c r="O15" s="12">
        <f t="shared" si="5"/>
        <v>0.10945477137027255</v>
      </c>
      <c r="P15" s="54">
        <f>P16+P17</f>
        <v>55355685.769999996</v>
      </c>
    </row>
    <row r="16" spans="1:16" ht="12" customHeight="1" x14ac:dyDescent="0.2">
      <c r="A16" s="7" t="s">
        <v>103</v>
      </c>
      <c r="B16" s="34">
        <v>12829732.300000001</v>
      </c>
      <c r="C16" s="12">
        <f t="shared" si="0"/>
        <v>0.53647604794230463</v>
      </c>
      <c r="D16" s="35"/>
      <c r="E16" s="12">
        <f t="shared" si="1"/>
        <v>0</v>
      </c>
      <c r="F16" s="35">
        <v>367407.3</v>
      </c>
      <c r="G16" s="12">
        <f t="shared" si="2"/>
        <v>1.5363158924925712E-2</v>
      </c>
      <c r="H16" s="35">
        <v>2477443.71</v>
      </c>
      <c r="I16" s="12">
        <f t="shared" si="7"/>
        <v>0.10359446163505072</v>
      </c>
      <c r="J16" s="35">
        <v>2399092.4</v>
      </c>
      <c r="K16" s="12">
        <f t="shared" si="3"/>
        <v>0.10031819677176106</v>
      </c>
      <c r="L16" s="35">
        <v>2995757.3</v>
      </c>
      <c r="M16" s="12">
        <f t="shared" si="4"/>
        <v>0.12526777638987127</v>
      </c>
      <c r="N16" s="35">
        <v>2845394.78</v>
      </c>
      <c r="O16" s="12">
        <f t="shared" si="5"/>
        <v>0.1189803583360865</v>
      </c>
      <c r="P16" s="36">
        <f t="shared" si="6"/>
        <v>23914827.790000003</v>
      </c>
    </row>
    <row r="17" spans="1:16" ht="12" customHeight="1" x14ac:dyDescent="0.2">
      <c r="A17" s="7" t="s">
        <v>104</v>
      </c>
      <c r="B17" s="34">
        <v>14888167.49</v>
      </c>
      <c r="C17" s="12">
        <f>B17/P17</f>
        <v>0.47352930061484289</v>
      </c>
      <c r="D17" s="9"/>
      <c r="E17" s="12">
        <f>D17/P17</f>
        <v>0</v>
      </c>
      <c r="F17" s="8"/>
      <c r="G17" s="12">
        <f>F17/P17</f>
        <v>0</v>
      </c>
      <c r="H17" s="35">
        <v>5185404.8899999997</v>
      </c>
      <c r="I17" s="12">
        <f>H17/$P17</f>
        <v>0.16492568025015455</v>
      </c>
      <c r="J17" s="35">
        <v>3447675.31</v>
      </c>
      <c r="K17" s="12">
        <f>J17/P17</f>
        <v>0.10965589145795952</v>
      </c>
      <c r="L17" s="35">
        <v>4706061.1399999997</v>
      </c>
      <c r="M17" s="12">
        <f>L17/P17</f>
        <v>0.1496797938209446</v>
      </c>
      <c r="N17" s="35">
        <v>3213549.15</v>
      </c>
      <c r="O17" s="12">
        <f>N17/P17</f>
        <v>0.10220933385609855</v>
      </c>
      <c r="P17" s="36">
        <f>B17+D17+F17+H17+J17+L17+N17</f>
        <v>31440857.979999997</v>
      </c>
    </row>
    <row r="18" spans="1:16" ht="12" customHeight="1" x14ac:dyDescent="0.2">
      <c r="A18" s="7" t="s">
        <v>17</v>
      </c>
      <c r="B18" s="34">
        <v>4323421.08</v>
      </c>
      <c r="C18" s="12">
        <f t="shared" si="0"/>
        <v>0.45548183170435463</v>
      </c>
      <c r="D18" s="35">
        <v>8593.4599999999991</v>
      </c>
      <c r="E18" s="12">
        <f t="shared" si="1"/>
        <v>9.0533973653061407E-4</v>
      </c>
      <c r="F18" s="8"/>
      <c r="G18" s="12">
        <f t="shared" si="2"/>
        <v>0</v>
      </c>
      <c r="H18" s="35">
        <v>1495310.55</v>
      </c>
      <c r="I18" s="12">
        <f t="shared" si="7"/>
        <v>0.15753422479053231</v>
      </c>
      <c r="J18" s="35">
        <v>1050879.6100000001</v>
      </c>
      <c r="K18" s="12">
        <f t="shared" si="3"/>
        <v>0.11071245682679558</v>
      </c>
      <c r="L18" s="35">
        <v>1624013.9</v>
      </c>
      <c r="M18" s="12">
        <f t="shared" si="4"/>
        <v>0.17109340316334226</v>
      </c>
      <c r="N18" s="35">
        <v>989754.03</v>
      </c>
      <c r="O18" s="12">
        <f t="shared" si="5"/>
        <v>0.10427274377844473</v>
      </c>
      <c r="P18" s="36">
        <f t="shared" si="6"/>
        <v>9491972.629999999</v>
      </c>
    </row>
    <row r="19" spans="1:16" ht="12" customHeight="1" x14ac:dyDescent="0.2">
      <c r="A19" s="7" t="s">
        <v>18</v>
      </c>
      <c r="B19" s="34">
        <v>22245814.27</v>
      </c>
      <c r="C19" s="12">
        <f t="shared" si="0"/>
        <v>0.52029417606284034</v>
      </c>
      <c r="D19" s="35"/>
      <c r="E19" s="12">
        <f t="shared" si="1"/>
        <v>0</v>
      </c>
      <c r="F19" s="35"/>
      <c r="G19" s="12">
        <f t="shared" si="2"/>
        <v>0</v>
      </c>
      <c r="H19" s="35">
        <v>5211136.7300000004</v>
      </c>
      <c r="I19" s="12">
        <f t="shared" si="7"/>
        <v>0.12188019095990386</v>
      </c>
      <c r="J19" s="35">
        <v>4800458.53</v>
      </c>
      <c r="K19" s="12">
        <f t="shared" si="3"/>
        <v>0.11227508174238586</v>
      </c>
      <c r="L19" s="35">
        <v>5587404.21</v>
      </c>
      <c r="M19" s="12">
        <f t="shared" si="4"/>
        <v>0.13068048822525727</v>
      </c>
      <c r="N19" s="35">
        <v>4911410.13</v>
      </c>
      <c r="O19" s="12">
        <f t="shared" si="5"/>
        <v>0.11487006300961253</v>
      </c>
      <c r="P19" s="36">
        <f t="shared" si="6"/>
        <v>42756223.870000005</v>
      </c>
    </row>
    <row r="20" spans="1:16" ht="12" customHeight="1" x14ac:dyDescent="0.2">
      <c r="A20" s="7" t="s">
        <v>20</v>
      </c>
      <c r="B20" s="34">
        <v>19470411.27</v>
      </c>
      <c r="C20" s="12">
        <f t="shared" si="0"/>
        <v>0.57035318369588117</v>
      </c>
      <c r="D20" s="35">
        <v>221839.14</v>
      </c>
      <c r="E20" s="12">
        <f t="shared" si="1"/>
        <v>6.4984071477888362E-3</v>
      </c>
      <c r="F20" s="35">
        <v>15345.3</v>
      </c>
      <c r="G20" s="12">
        <f t="shared" si="2"/>
        <v>4.4951493773805656E-4</v>
      </c>
      <c r="H20" s="35">
        <v>3040944.5</v>
      </c>
      <c r="I20" s="12">
        <f t="shared" si="7"/>
        <v>8.9079390926367394E-2</v>
      </c>
      <c r="J20" s="35">
        <v>2742423.43</v>
      </c>
      <c r="K20" s="12">
        <f t="shared" si="3"/>
        <v>8.0334714693608963E-2</v>
      </c>
      <c r="L20" s="35">
        <v>4561588.29</v>
      </c>
      <c r="M20" s="12">
        <f t="shared" si="4"/>
        <v>0.13362411136738925</v>
      </c>
      <c r="N20" s="35">
        <v>4084912.06</v>
      </c>
      <c r="O20" s="12">
        <f t="shared" si="5"/>
        <v>0.11966067723122627</v>
      </c>
      <c r="P20" s="36">
        <f t="shared" si="6"/>
        <v>34137463.990000002</v>
      </c>
    </row>
    <row r="21" spans="1:16" ht="12" customHeight="1" x14ac:dyDescent="0.2">
      <c r="A21" s="7" t="s">
        <v>21</v>
      </c>
      <c r="B21" s="34">
        <v>28328299.870000001</v>
      </c>
      <c r="C21" s="12">
        <f t="shared" si="0"/>
        <v>0.36343093525251208</v>
      </c>
      <c r="D21" s="35">
        <v>170903.35</v>
      </c>
      <c r="E21" s="12">
        <f t="shared" si="1"/>
        <v>2.1925623709619186E-3</v>
      </c>
      <c r="F21" s="35">
        <v>38177.629999999997</v>
      </c>
      <c r="G21" s="12">
        <f t="shared" si="2"/>
        <v>4.8979048655574549E-4</v>
      </c>
      <c r="H21" s="35">
        <v>20947312.879999999</v>
      </c>
      <c r="I21" s="12">
        <f t="shared" si="7"/>
        <v>0.26873838338133182</v>
      </c>
      <c r="J21" s="35">
        <v>5586847.4000000004</v>
      </c>
      <c r="K21" s="12">
        <f t="shared" si="3"/>
        <v>7.1675080573589872E-2</v>
      </c>
      <c r="L21" s="35">
        <v>12932479.68</v>
      </c>
      <c r="M21" s="12">
        <f t="shared" si="4"/>
        <v>0.16591405791400599</v>
      </c>
      <c r="N21" s="35">
        <v>9942838.1999999993</v>
      </c>
      <c r="O21" s="12">
        <f t="shared" si="5"/>
        <v>0.12755919002104249</v>
      </c>
      <c r="P21" s="36">
        <f t="shared" si="6"/>
        <v>77946859.010000005</v>
      </c>
    </row>
    <row r="22" spans="1:16" s="53" customFormat="1" ht="12" customHeight="1" x14ac:dyDescent="0.2">
      <c r="A22" s="7" t="s">
        <v>110</v>
      </c>
      <c r="B22" s="54">
        <v>24304013.600000001</v>
      </c>
      <c r="C22" s="12">
        <f t="shared" si="0"/>
        <v>0.48255343007818152</v>
      </c>
      <c r="D22" s="9"/>
      <c r="E22" s="12">
        <f t="shared" si="1"/>
        <v>0</v>
      </c>
      <c r="F22" s="51"/>
      <c r="G22" s="12">
        <f t="shared" si="2"/>
        <v>0</v>
      </c>
      <c r="H22" s="51">
        <v>5494197.3300000001</v>
      </c>
      <c r="I22" s="12">
        <f t="shared" si="7"/>
        <v>0.10908666406925836</v>
      </c>
      <c r="J22" s="51">
        <v>6929514.9100000001</v>
      </c>
      <c r="K22" s="12">
        <f t="shared" si="3"/>
        <v>0.13758473162631876</v>
      </c>
      <c r="L22" s="51">
        <v>7433432.0300000003</v>
      </c>
      <c r="M22" s="12">
        <f t="shared" si="4"/>
        <v>0.14758994881938017</v>
      </c>
      <c r="N22" s="51">
        <v>6204277.5099999998</v>
      </c>
      <c r="O22" s="12">
        <f t="shared" si="5"/>
        <v>0.12318522540686115</v>
      </c>
      <c r="P22" s="52">
        <f t="shared" si="6"/>
        <v>50365435.380000003</v>
      </c>
    </row>
    <row r="23" spans="1:16" ht="12" customHeight="1" x14ac:dyDescent="0.2">
      <c r="A23" s="7" t="s">
        <v>111</v>
      </c>
      <c r="B23" s="34">
        <v>8436305.2699999996</v>
      </c>
      <c r="C23" s="12">
        <f t="shared" si="0"/>
        <v>0.49219147605279701</v>
      </c>
      <c r="D23" s="35">
        <v>29468.57</v>
      </c>
      <c r="E23" s="12">
        <f t="shared" si="1"/>
        <v>1.7192572460651573E-3</v>
      </c>
      <c r="F23" s="8">
        <v>78358.86</v>
      </c>
      <c r="G23" s="12">
        <f t="shared" si="2"/>
        <v>4.5716177557446865E-3</v>
      </c>
      <c r="H23" s="35">
        <v>2296972.5099999998</v>
      </c>
      <c r="I23" s="12">
        <f t="shared" si="7"/>
        <v>0.13401012101469367</v>
      </c>
      <c r="J23" s="35">
        <v>1466295.36</v>
      </c>
      <c r="K23" s="12">
        <f t="shared" si="3"/>
        <v>8.5546700180962915E-2</v>
      </c>
      <c r="L23" s="35">
        <v>3244506.79</v>
      </c>
      <c r="M23" s="12">
        <f t="shared" si="4"/>
        <v>0.18929122820059147</v>
      </c>
      <c r="N23" s="35">
        <v>1588383.93</v>
      </c>
      <c r="O23" s="12">
        <f t="shared" si="5"/>
        <v>9.2669599549145124E-2</v>
      </c>
      <c r="P23" s="36">
        <f t="shared" si="6"/>
        <v>17140291.289999999</v>
      </c>
    </row>
    <row r="24" spans="1:16" s="53" customFormat="1" ht="12" customHeight="1" x14ac:dyDescent="0.2">
      <c r="A24" s="7" t="s">
        <v>117</v>
      </c>
      <c r="B24" s="54">
        <v>22351823.210000001</v>
      </c>
      <c r="C24" s="12">
        <f t="shared" si="0"/>
        <v>0.52677354084189432</v>
      </c>
      <c r="D24" s="51"/>
      <c r="E24" s="12">
        <f t="shared" si="1"/>
        <v>0</v>
      </c>
      <c r="F24" s="51">
        <v>65701.850000000006</v>
      </c>
      <c r="G24" s="12">
        <f t="shared" si="2"/>
        <v>1.548419376763808E-3</v>
      </c>
      <c r="H24" s="51">
        <v>3784479.59</v>
      </c>
      <c r="I24" s="12">
        <f t="shared" si="7"/>
        <v>8.9190205878877854E-2</v>
      </c>
      <c r="J24" s="51">
        <v>5041013.79</v>
      </c>
      <c r="K24" s="12">
        <f t="shared" si="3"/>
        <v>0.11880340402849481</v>
      </c>
      <c r="L24" s="51">
        <v>7326848.2999999998</v>
      </c>
      <c r="M24" s="12">
        <f t="shared" si="4"/>
        <v>0.17267449665921072</v>
      </c>
      <c r="N24" s="51">
        <v>3861693.46</v>
      </c>
      <c r="O24" s="12">
        <f t="shared" si="5"/>
        <v>9.1009933214758379E-2</v>
      </c>
      <c r="P24" s="52">
        <f t="shared" si="6"/>
        <v>42431560.200000003</v>
      </c>
    </row>
    <row r="25" spans="1:16" ht="12" customHeight="1" x14ac:dyDescent="0.2">
      <c r="A25" s="7" t="s">
        <v>23</v>
      </c>
      <c r="B25" s="34">
        <v>31482260.370000001</v>
      </c>
      <c r="C25" s="12">
        <f t="shared" si="0"/>
        <v>0.43586212260977469</v>
      </c>
      <c r="D25" s="35">
        <v>2784.89</v>
      </c>
      <c r="E25" s="12">
        <f t="shared" si="1"/>
        <v>3.8555937609594687E-5</v>
      </c>
      <c r="F25" s="35">
        <v>417393.85</v>
      </c>
      <c r="G25" s="12">
        <f t="shared" si="2"/>
        <v>5.7786882926178498E-3</v>
      </c>
      <c r="H25" s="35">
        <v>12750237.720000001</v>
      </c>
      <c r="I25" s="12">
        <f t="shared" si="7"/>
        <v>0.17652308351131313</v>
      </c>
      <c r="J25" s="35">
        <v>11677525.609999999</v>
      </c>
      <c r="K25" s="12">
        <f t="shared" si="3"/>
        <v>0.16167171732226557</v>
      </c>
      <c r="L25" s="35">
        <v>7492232.8099999996</v>
      </c>
      <c r="M25" s="12">
        <f t="shared" si="4"/>
        <v>0.10372763763700479</v>
      </c>
      <c r="N25" s="35">
        <v>8407425.3800000008</v>
      </c>
      <c r="O25" s="12">
        <f t="shared" si="5"/>
        <v>0.11639819468941429</v>
      </c>
      <c r="P25" s="36">
        <f t="shared" si="6"/>
        <v>72229860.63000001</v>
      </c>
    </row>
    <row r="26" spans="1:16" ht="12" customHeight="1" x14ac:dyDescent="0.2">
      <c r="A26" s="7" t="s">
        <v>24</v>
      </c>
      <c r="B26" s="34">
        <v>77241961.439999998</v>
      </c>
      <c r="C26" s="12">
        <f t="shared" si="0"/>
        <v>0.47885626997651148</v>
      </c>
      <c r="D26" s="35">
        <v>1004041.2</v>
      </c>
      <c r="E26" s="12">
        <f t="shared" si="1"/>
        <v>6.2244849168959756E-3</v>
      </c>
      <c r="F26" s="35">
        <v>1339231.77</v>
      </c>
      <c r="G26" s="12">
        <f t="shared" si="2"/>
        <v>8.302475986635709E-3</v>
      </c>
      <c r="H26" s="35">
        <v>26351747.620000001</v>
      </c>
      <c r="I26" s="12">
        <f t="shared" si="7"/>
        <v>0.16336586147514606</v>
      </c>
      <c r="J26" s="35">
        <v>18679803.5</v>
      </c>
      <c r="K26" s="12">
        <f t="shared" si="3"/>
        <v>0.11580416733529526</v>
      </c>
      <c r="L26" s="35">
        <v>20789957.870000001</v>
      </c>
      <c r="M26" s="12">
        <f t="shared" si="4"/>
        <v>0.12888592538305976</v>
      </c>
      <c r="N26" s="35">
        <v>15898362.710000001</v>
      </c>
      <c r="O26" s="12">
        <f t="shared" si="5"/>
        <v>9.8560814926455645E-2</v>
      </c>
      <c r="P26" s="36">
        <f t="shared" si="6"/>
        <v>161305106.11000001</v>
      </c>
    </row>
    <row r="27" spans="1:16" ht="12" customHeight="1" x14ac:dyDescent="0.2">
      <c r="A27" s="7" t="s">
        <v>25</v>
      </c>
      <c r="B27" s="34">
        <v>10482011.029999999</v>
      </c>
      <c r="C27" s="12">
        <f t="shared" si="0"/>
        <v>0.48835640677098591</v>
      </c>
      <c r="D27" s="8"/>
      <c r="E27" s="12">
        <f t="shared" si="1"/>
        <v>0</v>
      </c>
      <c r="F27" s="8"/>
      <c r="G27" s="12">
        <f t="shared" si="2"/>
        <v>0</v>
      </c>
      <c r="H27" s="35">
        <v>2365160.31</v>
      </c>
      <c r="I27" s="12">
        <f t="shared" si="7"/>
        <v>0.11019270892991526</v>
      </c>
      <c r="J27" s="35">
        <v>3147397.78</v>
      </c>
      <c r="K27" s="12">
        <f t="shared" si="3"/>
        <v>0.146637116305322</v>
      </c>
      <c r="L27" s="35">
        <v>3388453.63</v>
      </c>
      <c r="M27" s="12">
        <f t="shared" si="4"/>
        <v>0.15786789715455049</v>
      </c>
      <c r="N27" s="35">
        <v>2080832.1</v>
      </c>
      <c r="O27" s="12">
        <f t="shared" si="5"/>
        <v>9.6945870839226247E-2</v>
      </c>
      <c r="P27" s="36">
        <f t="shared" si="6"/>
        <v>21463854.850000001</v>
      </c>
    </row>
    <row r="28" spans="1:16" s="53" customFormat="1" ht="12" customHeight="1" x14ac:dyDescent="0.2">
      <c r="A28" s="7" t="s">
        <v>112</v>
      </c>
      <c r="B28" s="50"/>
      <c r="C28" s="12">
        <f t="shared" si="0"/>
        <v>0</v>
      </c>
      <c r="D28" s="51">
        <v>10790.23</v>
      </c>
      <c r="E28" s="12">
        <f t="shared" si="1"/>
        <v>8.2218440125904509E-4</v>
      </c>
      <c r="F28" s="51">
        <v>139623.47</v>
      </c>
      <c r="G28" s="12">
        <f t="shared" si="2"/>
        <v>1.0638905665927441E-2</v>
      </c>
      <c r="H28" s="51">
        <v>1946590.75</v>
      </c>
      <c r="I28" s="12">
        <f t="shared" si="7"/>
        <v>0.14832460015079804</v>
      </c>
      <c r="J28" s="51">
        <v>1054182.3600000001</v>
      </c>
      <c r="K28" s="12">
        <f t="shared" si="3"/>
        <v>8.0325655011473082E-2</v>
      </c>
      <c r="L28" s="51">
        <v>9285904.1300000008</v>
      </c>
      <c r="M28" s="12">
        <f t="shared" si="4"/>
        <v>0.70755910923798149</v>
      </c>
      <c r="N28" s="51">
        <v>686765.44</v>
      </c>
      <c r="O28" s="12">
        <f t="shared" si="5"/>
        <v>5.2329545532560903E-2</v>
      </c>
      <c r="P28" s="52">
        <f t="shared" si="6"/>
        <v>13123856.380000001</v>
      </c>
    </row>
    <row r="29" spans="1:16" s="53" customFormat="1" ht="12" customHeight="1" x14ac:dyDescent="0.2">
      <c r="A29" s="7" t="s">
        <v>26</v>
      </c>
      <c r="B29" s="54">
        <v>27868967.43</v>
      </c>
      <c r="C29" s="12">
        <f t="shared" si="0"/>
        <v>0.48873435301457069</v>
      </c>
      <c r="D29" s="51">
        <v>4281.66</v>
      </c>
      <c r="E29" s="12">
        <f t="shared" si="1"/>
        <v>7.5086898543494647E-5</v>
      </c>
      <c r="F29" s="51">
        <v>84044.84</v>
      </c>
      <c r="G29" s="12">
        <f t="shared" si="2"/>
        <v>1.4738831140688985E-3</v>
      </c>
      <c r="H29" s="51">
        <v>9646920.4399999995</v>
      </c>
      <c r="I29" s="12">
        <f t="shared" si="7"/>
        <v>0.16917675301996063</v>
      </c>
      <c r="J29" s="51">
        <v>4625011.8499999996</v>
      </c>
      <c r="K29" s="12">
        <f t="shared" si="3"/>
        <v>8.1108213997237152E-2</v>
      </c>
      <c r="L29" s="51">
        <v>9464563.6199999992</v>
      </c>
      <c r="M29" s="12">
        <f t="shared" si="4"/>
        <v>0.16597878586655418</v>
      </c>
      <c r="N29" s="51">
        <v>5328940.93</v>
      </c>
      <c r="O29" s="12">
        <f t="shared" si="5"/>
        <v>9.3452924089064984E-2</v>
      </c>
      <c r="P29" s="52">
        <f t="shared" si="6"/>
        <v>57022730.769999996</v>
      </c>
    </row>
    <row r="30" spans="1:16" s="53" customFormat="1" ht="12" customHeight="1" x14ac:dyDescent="0.2">
      <c r="A30" s="7" t="s">
        <v>27</v>
      </c>
      <c r="B30" s="54">
        <v>18910216.719999999</v>
      </c>
      <c r="C30" s="12">
        <f t="shared" si="0"/>
        <v>0.47438912198603295</v>
      </c>
      <c r="D30" s="51">
        <v>6932</v>
      </c>
      <c r="E30" s="12">
        <f t="shared" si="1"/>
        <v>1.7389887394200001E-4</v>
      </c>
      <c r="F30" s="8"/>
      <c r="G30" s="12">
        <f t="shared" si="2"/>
        <v>0</v>
      </c>
      <c r="H30" s="51">
        <v>6729603.75</v>
      </c>
      <c r="I30" s="12">
        <f t="shared" si="7"/>
        <v>0.16882148214092044</v>
      </c>
      <c r="J30" s="51">
        <v>4120539.58</v>
      </c>
      <c r="K30" s="12">
        <f t="shared" si="3"/>
        <v>0.10336947388855189</v>
      </c>
      <c r="L30" s="51">
        <v>5296187.24</v>
      </c>
      <c r="M30" s="12">
        <f t="shared" si="4"/>
        <v>0.13286223272100245</v>
      </c>
      <c r="N30" s="51">
        <v>4798768.4800000004</v>
      </c>
      <c r="O30" s="12">
        <f t="shared" si="5"/>
        <v>0.12038379038955035</v>
      </c>
      <c r="P30" s="52">
        <f t="shared" si="6"/>
        <v>39862247.769999996</v>
      </c>
    </row>
    <row r="31" spans="1:16" s="53" customFormat="1" ht="12" customHeight="1" x14ac:dyDescent="0.2">
      <c r="A31" s="7" t="s">
        <v>28</v>
      </c>
      <c r="B31" s="38">
        <f>SUM(B32:B36)</f>
        <v>18930072.859999999</v>
      </c>
      <c r="C31" s="12">
        <f t="shared" si="0"/>
        <v>0.47322112021507845</v>
      </c>
      <c r="D31" s="38">
        <f>SUM(D32:D36)</f>
        <v>30759.489999999998</v>
      </c>
      <c r="E31" s="12">
        <f t="shared" si="1"/>
        <v>7.6893736345843644E-4</v>
      </c>
      <c r="F31" s="38">
        <f>SUM(F32:F36)</f>
        <v>80199.049999999988</v>
      </c>
      <c r="G31" s="12">
        <f t="shared" si="2"/>
        <v>2.0048461810930973E-3</v>
      </c>
      <c r="H31" s="38">
        <f>SUM(H32:H36)</f>
        <v>3591102.01</v>
      </c>
      <c r="I31" s="12">
        <f t="shared" si="7"/>
        <v>8.9771726107282387E-2</v>
      </c>
      <c r="J31" s="38">
        <f>SUM(J32:J36)</f>
        <v>5786029.0700000003</v>
      </c>
      <c r="K31" s="12">
        <f t="shared" si="3"/>
        <v>0.1446413428174417</v>
      </c>
      <c r="L31" s="38">
        <f>SUM(L32:L36)</f>
        <v>6670708.5199999996</v>
      </c>
      <c r="M31" s="12">
        <f t="shared" si="4"/>
        <v>0.16675689427128113</v>
      </c>
      <c r="N31" s="38">
        <f>SUM(N32:N36)</f>
        <v>4913724.09</v>
      </c>
      <c r="O31" s="12">
        <f t="shared" si="5"/>
        <v>0.12283513304436468</v>
      </c>
      <c r="P31" s="52">
        <f t="shared" si="6"/>
        <v>40002595.090000004</v>
      </c>
    </row>
    <row r="32" spans="1:16" s="53" customFormat="1" ht="12" customHeight="1" x14ac:dyDescent="0.2">
      <c r="A32" s="7" t="s">
        <v>29</v>
      </c>
      <c r="B32" s="54">
        <v>7545242.4100000001</v>
      </c>
      <c r="C32" s="12">
        <f t="shared" si="0"/>
        <v>0.54795637379638906</v>
      </c>
      <c r="D32" s="51"/>
      <c r="E32" s="12">
        <f t="shared" si="1"/>
        <v>0</v>
      </c>
      <c r="F32" s="51">
        <v>51441.77</v>
      </c>
      <c r="G32" s="12">
        <f t="shared" si="2"/>
        <v>3.7358436242564495E-3</v>
      </c>
      <c r="H32" s="51">
        <v>1030784.9</v>
      </c>
      <c r="I32" s="12">
        <f t="shared" si="7"/>
        <v>7.4858450567405088E-2</v>
      </c>
      <c r="J32" s="51">
        <v>1151534.28</v>
      </c>
      <c r="K32" s="12">
        <f t="shared" si="3"/>
        <v>8.3627604533256572E-2</v>
      </c>
      <c r="L32" s="51">
        <v>2368539.7599999998</v>
      </c>
      <c r="M32" s="12">
        <f t="shared" si="4"/>
        <v>0.17200990870247856</v>
      </c>
      <c r="N32" s="51">
        <v>1622243.62</v>
      </c>
      <c r="O32" s="12">
        <f t="shared" si="5"/>
        <v>0.11781181877621441</v>
      </c>
      <c r="P32" s="52">
        <f t="shared" si="6"/>
        <v>13769786.739999998</v>
      </c>
    </row>
    <row r="33" spans="1:16" s="53" customFormat="1" ht="12" customHeight="1" x14ac:dyDescent="0.2">
      <c r="A33" s="7" t="s">
        <v>30</v>
      </c>
      <c r="B33" s="54">
        <v>4147451.15</v>
      </c>
      <c r="C33" s="12">
        <f t="shared" si="0"/>
        <v>0.47193945038500662</v>
      </c>
      <c r="D33" s="51">
        <v>26262.94</v>
      </c>
      <c r="E33" s="12">
        <f t="shared" si="1"/>
        <v>2.9884661737593714E-3</v>
      </c>
      <c r="F33" s="51">
        <v>26599.74</v>
      </c>
      <c r="G33" s="12">
        <f t="shared" si="2"/>
        <v>3.0267907256687223E-3</v>
      </c>
      <c r="H33" s="51">
        <v>728210.48</v>
      </c>
      <c r="I33" s="12">
        <f t="shared" si="7"/>
        <v>8.2863243294812969E-2</v>
      </c>
      <c r="J33" s="51">
        <v>1703118.92</v>
      </c>
      <c r="K33" s="12">
        <f t="shared" si="3"/>
        <v>0.19379830598971756</v>
      </c>
      <c r="L33" s="51">
        <v>1086007.42</v>
      </c>
      <c r="M33" s="12">
        <f t="shared" si="4"/>
        <v>0.12357704198850877</v>
      </c>
      <c r="N33" s="51">
        <v>1070449.49</v>
      </c>
      <c r="O33" s="12">
        <f t="shared" si="5"/>
        <v>0.12180670144252588</v>
      </c>
      <c r="P33" s="52">
        <f t="shared" si="6"/>
        <v>8788100.1400000006</v>
      </c>
    </row>
    <row r="34" spans="1:16" s="53" customFormat="1" ht="12" customHeight="1" x14ac:dyDescent="0.2">
      <c r="A34" s="7" t="s">
        <v>31</v>
      </c>
      <c r="B34" s="54">
        <v>4071081.5</v>
      </c>
      <c r="C34" s="12">
        <f t="shared" si="0"/>
        <v>0.45104742271731901</v>
      </c>
      <c r="D34" s="9"/>
      <c r="E34" s="12">
        <f t="shared" si="1"/>
        <v>0</v>
      </c>
      <c r="F34" s="51"/>
      <c r="G34" s="12">
        <f t="shared" si="2"/>
        <v>0</v>
      </c>
      <c r="H34" s="51">
        <v>863543.53</v>
      </c>
      <c r="I34" s="12">
        <f t="shared" si="7"/>
        <v>9.567459742840223E-2</v>
      </c>
      <c r="J34" s="51">
        <v>1236593.3700000001</v>
      </c>
      <c r="K34" s="12">
        <f t="shared" si="3"/>
        <v>0.13700591660663736</v>
      </c>
      <c r="L34" s="51">
        <v>1473440.35</v>
      </c>
      <c r="M34" s="12">
        <f t="shared" si="4"/>
        <v>0.16324690930289765</v>
      </c>
      <c r="N34" s="51">
        <v>1381180.43</v>
      </c>
      <c r="O34" s="12">
        <f t="shared" si="5"/>
        <v>0.15302515394474378</v>
      </c>
      <c r="P34" s="52">
        <f t="shared" si="6"/>
        <v>9025839.1799999997</v>
      </c>
    </row>
    <row r="35" spans="1:16" s="53" customFormat="1" ht="12" customHeight="1" x14ac:dyDescent="0.2">
      <c r="A35" s="7" t="s">
        <v>32</v>
      </c>
      <c r="B35" s="54">
        <v>1168503.81</v>
      </c>
      <c r="C35" s="12">
        <f t="shared" si="0"/>
        <v>0.35217782242667389</v>
      </c>
      <c r="D35" s="8">
        <v>4496.55</v>
      </c>
      <c r="E35" s="12">
        <f t="shared" si="1"/>
        <v>1.355224667545295E-3</v>
      </c>
      <c r="F35" s="8">
        <v>2153</v>
      </c>
      <c r="G35" s="12">
        <f t="shared" si="2"/>
        <v>6.488972010152272E-4</v>
      </c>
      <c r="H35" s="51">
        <v>348125.36</v>
      </c>
      <c r="I35" s="12">
        <f t="shared" si="7"/>
        <v>0.10492223488454172</v>
      </c>
      <c r="J35" s="51">
        <v>699108.94</v>
      </c>
      <c r="K35" s="12">
        <f t="shared" si="3"/>
        <v>0.21070591471004291</v>
      </c>
      <c r="L35" s="51">
        <v>705632.76</v>
      </c>
      <c r="M35" s="12">
        <f t="shared" si="4"/>
        <v>0.21267214254930311</v>
      </c>
      <c r="N35" s="51">
        <v>389916.53</v>
      </c>
      <c r="O35" s="12">
        <f t="shared" si="5"/>
        <v>0.1175177635608778</v>
      </c>
      <c r="P35" s="52">
        <f t="shared" si="6"/>
        <v>3317936.95</v>
      </c>
    </row>
    <row r="36" spans="1:16" s="53" customFormat="1" ht="12" customHeight="1" x14ac:dyDescent="0.2">
      <c r="A36" s="7" t="s">
        <v>33</v>
      </c>
      <c r="B36" s="54">
        <v>1997793.99</v>
      </c>
      <c r="C36" s="12">
        <f t="shared" si="0"/>
        <v>0.39165273300404346</v>
      </c>
      <c r="D36" s="9"/>
      <c r="E36" s="12">
        <f t="shared" si="1"/>
        <v>0</v>
      </c>
      <c r="F36" s="51">
        <v>4.54</v>
      </c>
      <c r="G36" s="12">
        <f t="shared" si="2"/>
        <v>8.9003341522634037E-7</v>
      </c>
      <c r="H36" s="51">
        <v>620437.74</v>
      </c>
      <c r="I36" s="12">
        <f t="shared" si="7"/>
        <v>0.12163222922191898</v>
      </c>
      <c r="J36" s="51">
        <v>995673.56</v>
      </c>
      <c r="K36" s="12">
        <f t="shared" si="3"/>
        <v>0.19519443591571994</v>
      </c>
      <c r="L36" s="51">
        <v>1037088.23</v>
      </c>
      <c r="M36" s="12">
        <f t="shared" si="4"/>
        <v>0.20331347560307056</v>
      </c>
      <c r="N36" s="51">
        <v>449934.02</v>
      </c>
      <c r="O36" s="12">
        <f t="shared" si="5"/>
        <v>8.8206236221831838E-2</v>
      </c>
      <c r="P36" s="52">
        <f t="shared" si="6"/>
        <v>5100932.08</v>
      </c>
    </row>
    <row r="37" spans="1:16" s="53" customFormat="1" ht="12" customHeight="1" x14ac:dyDescent="0.2">
      <c r="A37" s="7" t="s">
        <v>34</v>
      </c>
      <c r="B37" s="54">
        <v>184.16</v>
      </c>
      <c r="C37" s="12">
        <f t="shared" si="0"/>
        <v>1.2184846610870532E-4</v>
      </c>
      <c r="D37" s="51"/>
      <c r="E37" s="12">
        <f t="shared" si="1"/>
        <v>0</v>
      </c>
      <c r="F37" s="8"/>
      <c r="G37" s="12">
        <f t="shared" si="2"/>
        <v>0</v>
      </c>
      <c r="H37" s="51">
        <v>902431.54</v>
      </c>
      <c r="I37" s="12">
        <f t="shared" si="7"/>
        <v>0.59708893851605538</v>
      </c>
      <c r="J37" s="10"/>
      <c r="K37" s="12">
        <f t="shared" si="3"/>
        <v>0</v>
      </c>
      <c r="L37" s="51">
        <v>608769.76</v>
      </c>
      <c r="M37" s="12">
        <f t="shared" si="4"/>
        <v>0.40278921301783599</v>
      </c>
      <c r="N37" s="10"/>
      <c r="O37" s="12">
        <f t="shared" si="5"/>
        <v>0</v>
      </c>
      <c r="P37" s="52">
        <f t="shared" si="6"/>
        <v>1511385.46</v>
      </c>
    </row>
    <row r="38" spans="1:16" ht="12" customHeight="1" x14ac:dyDescent="0.2">
      <c r="A38" s="7" t="s">
        <v>35</v>
      </c>
      <c r="B38" s="34">
        <v>13314438.060000001</v>
      </c>
      <c r="C38" s="12">
        <f t="shared" si="0"/>
        <v>0.51092850044469462</v>
      </c>
      <c r="D38" s="35">
        <v>17334.099999999999</v>
      </c>
      <c r="E38" s="12">
        <f t="shared" si="1"/>
        <v>6.6517908451319051E-4</v>
      </c>
      <c r="F38" s="35">
        <v>69330.460000000006</v>
      </c>
      <c r="G38" s="12">
        <f t="shared" si="2"/>
        <v>2.6604883963792978E-3</v>
      </c>
      <c r="H38" s="35">
        <v>3647958.65</v>
      </c>
      <c r="I38" s="12">
        <f t="shared" si="7"/>
        <v>0.13998683491781946</v>
      </c>
      <c r="J38" s="35">
        <v>2888555.21</v>
      </c>
      <c r="K38" s="12">
        <f t="shared" si="3"/>
        <v>0.1108454728052571</v>
      </c>
      <c r="L38" s="35">
        <v>3528566.52</v>
      </c>
      <c r="M38" s="12">
        <f t="shared" si="4"/>
        <v>0.13540527904059022</v>
      </c>
      <c r="N38" s="35">
        <v>2593115.02</v>
      </c>
      <c r="O38" s="12">
        <f t="shared" si="5"/>
        <v>9.9508245310746091E-2</v>
      </c>
      <c r="P38" s="36">
        <f t="shared" si="6"/>
        <v>26059298.02</v>
      </c>
    </row>
    <row r="39" spans="1:16" ht="12" customHeight="1" x14ac:dyDescent="0.2">
      <c r="A39" s="7" t="s">
        <v>113</v>
      </c>
      <c r="B39" s="34">
        <v>3445688.23</v>
      </c>
      <c r="C39" s="12">
        <f t="shared" si="0"/>
        <v>0.47630374748890841</v>
      </c>
      <c r="D39" s="35">
        <v>66233.5</v>
      </c>
      <c r="E39" s="12">
        <f t="shared" si="1"/>
        <v>9.1555771020254539E-3</v>
      </c>
      <c r="F39" s="35">
        <v>82861.009999999995</v>
      </c>
      <c r="G39" s="12">
        <f t="shared" si="2"/>
        <v>1.1454028034253091E-2</v>
      </c>
      <c r="H39" s="35">
        <v>1123528.5900000001</v>
      </c>
      <c r="I39" s="12">
        <f t="shared" si="7"/>
        <v>0.15530739930812873</v>
      </c>
      <c r="J39" s="35">
        <v>868984.66</v>
      </c>
      <c r="K39" s="12">
        <f t="shared" si="3"/>
        <v>0.12012132916284621</v>
      </c>
      <c r="L39" s="35">
        <v>1102654.25</v>
      </c>
      <c r="M39" s="12">
        <f t="shared" si="4"/>
        <v>0.15242190134525657</v>
      </c>
      <c r="N39" s="35">
        <v>544274.24</v>
      </c>
      <c r="O39" s="12">
        <f t="shared" si="5"/>
        <v>7.5236017558581475E-2</v>
      </c>
      <c r="P39" s="36">
        <f t="shared" si="6"/>
        <v>7234224.4800000004</v>
      </c>
    </row>
    <row r="40" spans="1:16" ht="12" customHeight="1" x14ac:dyDescent="0.2">
      <c r="A40" s="7" t="s">
        <v>36</v>
      </c>
      <c r="B40" s="34">
        <v>18043778.379999999</v>
      </c>
      <c r="C40" s="12">
        <f t="shared" si="0"/>
        <v>0.56980121769537895</v>
      </c>
      <c r="D40" s="9"/>
      <c r="E40" s="12">
        <f t="shared" si="1"/>
        <v>0</v>
      </c>
      <c r="F40" s="35"/>
      <c r="G40" s="12">
        <f t="shared" si="2"/>
        <v>0</v>
      </c>
      <c r="H40" s="35">
        <v>3157418.83</v>
      </c>
      <c r="I40" s="12">
        <f t="shared" si="7"/>
        <v>9.9707558817197076E-2</v>
      </c>
      <c r="J40" s="35">
        <v>3336611.46</v>
      </c>
      <c r="K40" s="12">
        <f t="shared" si="3"/>
        <v>0.1053662505072486</v>
      </c>
      <c r="L40" s="35">
        <v>3791597.68</v>
      </c>
      <c r="M40" s="12">
        <f t="shared" si="4"/>
        <v>0.11973417815138195</v>
      </c>
      <c r="N40" s="35">
        <v>3337388.7</v>
      </c>
      <c r="O40" s="12">
        <f t="shared" si="5"/>
        <v>0.10539079482879339</v>
      </c>
      <c r="P40" s="36">
        <f t="shared" si="6"/>
        <v>31666795.050000001</v>
      </c>
    </row>
    <row r="41" spans="1:16" ht="12" customHeight="1" x14ac:dyDescent="0.2">
      <c r="A41" s="7" t="s">
        <v>80</v>
      </c>
      <c r="B41" s="34">
        <v>11323747.710000001</v>
      </c>
      <c r="C41" s="12">
        <f t="shared" si="0"/>
        <v>0.49035348774791199</v>
      </c>
      <c r="D41" s="9"/>
      <c r="E41" s="12">
        <f t="shared" si="1"/>
        <v>0</v>
      </c>
      <c r="F41" s="8"/>
      <c r="G41" s="12">
        <f t="shared" si="2"/>
        <v>0</v>
      </c>
      <c r="H41" s="35">
        <v>2906233.49</v>
      </c>
      <c r="I41" s="12">
        <f t="shared" si="7"/>
        <v>0.12584894723261955</v>
      </c>
      <c r="J41" s="35">
        <v>3040504.66</v>
      </c>
      <c r="K41" s="12">
        <f t="shared" si="3"/>
        <v>0.13166330641825819</v>
      </c>
      <c r="L41" s="35">
        <v>3554939.41</v>
      </c>
      <c r="M41" s="12">
        <f t="shared" si="4"/>
        <v>0.15393993076043236</v>
      </c>
      <c r="N41" s="35">
        <v>2267604.54</v>
      </c>
      <c r="O41" s="12">
        <f t="shared" si="5"/>
        <v>9.8194327840778042E-2</v>
      </c>
      <c r="P41" s="36">
        <f t="shared" si="6"/>
        <v>23093029.809999999</v>
      </c>
    </row>
    <row r="42" spans="1:16" s="53" customFormat="1" ht="12" customHeight="1" x14ac:dyDescent="0.2">
      <c r="A42" s="7" t="s">
        <v>37</v>
      </c>
      <c r="B42" s="54">
        <v>19715607.949999999</v>
      </c>
      <c r="C42" s="12">
        <f t="shared" si="0"/>
        <v>0.48590097531196486</v>
      </c>
      <c r="D42" s="9"/>
      <c r="E42" s="12">
        <f t="shared" si="1"/>
        <v>0</v>
      </c>
      <c r="F42" s="51">
        <v>464705.44</v>
      </c>
      <c r="G42" s="12">
        <f t="shared" si="2"/>
        <v>1.1452896968808704E-2</v>
      </c>
      <c r="H42" s="51">
        <v>6409143.8399999999</v>
      </c>
      <c r="I42" s="12">
        <f t="shared" si="7"/>
        <v>0.15795654136907666</v>
      </c>
      <c r="J42" s="51">
        <v>3387040.75</v>
      </c>
      <c r="K42" s="12">
        <f t="shared" si="3"/>
        <v>8.3475305860216661E-2</v>
      </c>
      <c r="L42" s="58">
        <v>5819009.1699999999</v>
      </c>
      <c r="M42" s="12">
        <f t="shared" si="4"/>
        <v>0.14341237856945047</v>
      </c>
      <c r="N42" s="51">
        <v>4779854.8099999996</v>
      </c>
      <c r="O42" s="12">
        <f t="shared" si="5"/>
        <v>0.11780190192048257</v>
      </c>
      <c r="P42" s="52">
        <f t="shared" si="6"/>
        <v>40575361.960000001</v>
      </c>
    </row>
    <row r="43" spans="1:16" ht="12" customHeight="1" x14ac:dyDescent="0.2">
      <c r="A43" s="7" t="s">
        <v>38</v>
      </c>
      <c r="B43" s="34">
        <v>20150100.190000001</v>
      </c>
      <c r="C43" s="12">
        <f t="shared" si="0"/>
        <v>0.52028160176298188</v>
      </c>
      <c r="D43" s="35">
        <v>116577.53</v>
      </c>
      <c r="E43" s="12">
        <f t="shared" si="1"/>
        <v>3.0100666232951408E-3</v>
      </c>
      <c r="F43" s="8"/>
      <c r="G43" s="12">
        <f t="shared" si="2"/>
        <v>0</v>
      </c>
      <c r="H43" s="35">
        <v>4217437.75</v>
      </c>
      <c r="I43" s="12">
        <f t="shared" si="7"/>
        <v>0.10889550162110963</v>
      </c>
      <c r="J43" s="35">
        <v>4092835.31</v>
      </c>
      <c r="K43" s="12">
        <f t="shared" si="3"/>
        <v>0.10567822942615804</v>
      </c>
      <c r="L43" s="35">
        <v>5402281.4000000004</v>
      </c>
      <c r="M43" s="12">
        <f t="shared" si="4"/>
        <v>0.13948851834301298</v>
      </c>
      <c r="N43" s="35">
        <v>4749987</v>
      </c>
      <c r="O43" s="12">
        <f t="shared" si="5"/>
        <v>0.12264608222344234</v>
      </c>
      <c r="P43" s="36">
        <f t="shared" si="6"/>
        <v>38729219.18</v>
      </c>
    </row>
    <row r="44" spans="1:16" ht="12" customHeight="1" x14ac:dyDescent="0.2">
      <c r="A44" s="7" t="s">
        <v>39</v>
      </c>
      <c r="B44" s="34">
        <v>14354396.83</v>
      </c>
      <c r="C44" s="12">
        <f t="shared" si="0"/>
        <v>0.53917647299289528</v>
      </c>
      <c r="D44" s="35"/>
      <c r="E44" s="12">
        <f t="shared" si="1"/>
        <v>0</v>
      </c>
      <c r="F44" s="8"/>
      <c r="G44" s="12">
        <f t="shared" si="2"/>
        <v>0</v>
      </c>
      <c r="H44" s="35">
        <v>3113394.56</v>
      </c>
      <c r="I44" s="12">
        <f t="shared" si="7"/>
        <v>0.1169445931986309</v>
      </c>
      <c r="J44" s="35">
        <v>2681745.09</v>
      </c>
      <c r="K44" s="12">
        <f t="shared" si="3"/>
        <v>0.10073107746821393</v>
      </c>
      <c r="L44" s="35">
        <v>4013720.29</v>
      </c>
      <c r="M44" s="12">
        <f t="shared" si="4"/>
        <v>0.15076241622492617</v>
      </c>
      <c r="N44" s="35">
        <v>2459560.71</v>
      </c>
      <c r="O44" s="12">
        <f t="shared" si="5"/>
        <v>9.2385440115333728E-2</v>
      </c>
      <c r="P44" s="36">
        <f t="shared" si="6"/>
        <v>26622817.48</v>
      </c>
    </row>
    <row r="45" spans="1:16" ht="12" customHeight="1" x14ac:dyDescent="0.2">
      <c r="A45" s="7" t="s">
        <v>40</v>
      </c>
      <c r="B45" s="34">
        <v>15675846.439999999</v>
      </c>
      <c r="C45" s="12">
        <f t="shared" si="0"/>
        <v>0.40450863569550344</v>
      </c>
      <c r="D45" s="35">
        <v>1983.19</v>
      </c>
      <c r="E45" s="12">
        <f t="shared" si="1"/>
        <v>5.1175385284328256E-5</v>
      </c>
      <c r="F45" s="35">
        <v>214084.31</v>
      </c>
      <c r="G45" s="12">
        <f t="shared" si="2"/>
        <v>5.5243557337318E-3</v>
      </c>
      <c r="H45" s="35">
        <v>5039681.46</v>
      </c>
      <c r="I45" s="12">
        <f t="shared" si="7"/>
        <v>0.13004686410570138</v>
      </c>
      <c r="J45" s="35">
        <v>7465089.1399999997</v>
      </c>
      <c r="K45" s="12">
        <f t="shared" si="3"/>
        <v>0.19263349095212998</v>
      </c>
      <c r="L45" s="35">
        <v>6249275.46</v>
      </c>
      <c r="M45" s="12">
        <f t="shared" si="4"/>
        <v>0.16125992941341863</v>
      </c>
      <c r="N45" s="35">
        <v>4106850.34</v>
      </c>
      <c r="O45" s="12">
        <f t="shared" si="5"/>
        <v>0.10597554871423034</v>
      </c>
      <c r="P45" s="36">
        <f t="shared" si="6"/>
        <v>38752810.340000004</v>
      </c>
    </row>
    <row r="46" spans="1:16" ht="12" customHeight="1" x14ac:dyDescent="0.2">
      <c r="A46" s="7" t="s">
        <v>41</v>
      </c>
      <c r="B46" s="34">
        <v>73011958.560000002</v>
      </c>
      <c r="C46" s="12">
        <f t="shared" si="0"/>
        <v>0.48968574698613698</v>
      </c>
      <c r="D46" s="35">
        <v>1030517.85</v>
      </c>
      <c r="E46" s="12">
        <f t="shared" si="1"/>
        <v>6.9116061685306181E-3</v>
      </c>
      <c r="F46" s="35">
        <v>1967407</v>
      </c>
      <c r="G46" s="12">
        <f t="shared" si="2"/>
        <v>1.3195251646742769E-2</v>
      </c>
      <c r="H46" s="35">
        <v>20980435.449999999</v>
      </c>
      <c r="I46" s="12">
        <f t="shared" si="7"/>
        <v>0.14071421186414038</v>
      </c>
      <c r="J46" s="35">
        <v>15650732.83</v>
      </c>
      <c r="K46" s="12">
        <f t="shared" si="3"/>
        <v>0.10496829489159519</v>
      </c>
      <c r="L46" s="35">
        <v>22812765.73</v>
      </c>
      <c r="M46" s="12">
        <f t="shared" si="4"/>
        <v>0.15300351404947707</v>
      </c>
      <c r="N46" s="35">
        <v>13645802.1</v>
      </c>
      <c r="O46" s="12">
        <f t="shared" si="5"/>
        <v>9.1521374393377139E-2</v>
      </c>
      <c r="P46" s="36">
        <f t="shared" si="6"/>
        <v>149099619.51999998</v>
      </c>
    </row>
    <row r="47" spans="1:16" ht="12" customHeight="1" x14ac:dyDescent="0.2">
      <c r="A47" s="7" t="s">
        <v>92</v>
      </c>
      <c r="B47" s="34">
        <v>17674873.329999998</v>
      </c>
      <c r="C47" s="12">
        <f t="shared" si="0"/>
        <v>0.5580788767877839</v>
      </c>
      <c r="D47" s="9">
        <v>108334.18</v>
      </c>
      <c r="E47" s="12">
        <f t="shared" si="1"/>
        <v>3.4206195633383701E-3</v>
      </c>
      <c r="F47" s="35">
        <v>1900</v>
      </c>
      <c r="G47" s="12">
        <f t="shared" si="2"/>
        <v>5.9991935789267096E-5</v>
      </c>
      <c r="H47" s="35">
        <v>3507982.2</v>
      </c>
      <c r="I47" s="12">
        <f t="shared" si="7"/>
        <v>0.11076349625910102</v>
      </c>
      <c r="J47" s="35">
        <v>3232583.33</v>
      </c>
      <c r="K47" s="12">
        <f t="shared" si="3"/>
        <v>0.10206785871937643</v>
      </c>
      <c r="L47" s="35">
        <v>3502007.35</v>
      </c>
      <c r="M47" s="12">
        <f t="shared" si="4"/>
        <v>0.11057484214460075</v>
      </c>
      <c r="N47" s="35">
        <v>3643242.96</v>
      </c>
      <c r="O47" s="12">
        <f t="shared" si="5"/>
        <v>0.11503431459001021</v>
      </c>
      <c r="P47" s="36">
        <f t="shared" si="6"/>
        <v>31670923.350000001</v>
      </c>
    </row>
    <row r="48" spans="1:16" ht="12" customHeight="1" x14ac:dyDescent="0.2">
      <c r="A48" s="7" t="s">
        <v>42</v>
      </c>
      <c r="B48" s="34">
        <v>47901091.380000003</v>
      </c>
      <c r="C48" s="12">
        <f t="shared" si="0"/>
        <v>0.49208175895430195</v>
      </c>
      <c r="D48" s="35">
        <v>75180.350000000006</v>
      </c>
      <c r="E48" s="12">
        <f t="shared" si="1"/>
        <v>7.7231807879530733E-4</v>
      </c>
      <c r="F48" s="35">
        <v>181439.4</v>
      </c>
      <c r="G48" s="12">
        <f t="shared" si="2"/>
        <v>1.8639036506982645E-3</v>
      </c>
      <c r="H48" s="35">
        <v>14298971.16</v>
      </c>
      <c r="I48" s="12">
        <f t="shared" si="7"/>
        <v>0.14689149405450636</v>
      </c>
      <c r="J48" s="35">
        <v>9893395.9700000007</v>
      </c>
      <c r="K48" s="12">
        <f t="shared" si="3"/>
        <v>0.10163358601431938</v>
      </c>
      <c r="L48" s="35">
        <v>15856162.83</v>
      </c>
      <c r="M48" s="12">
        <f t="shared" si="4"/>
        <v>0.16288832406248657</v>
      </c>
      <c r="N48" s="35">
        <v>9137524.4700000007</v>
      </c>
      <c r="O48" s="12">
        <f t="shared" si="5"/>
        <v>9.3868615184892173E-2</v>
      </c>
      <c r="P48" s="36">
        <f t="shared" si="6"/>
        <v>97343765.560000002</v>
      </c>
    </row>
    <row r="50" spans="1:16" s="28" customFormat="1" hidden="1" x14ac:dyDescent="0.2">
      <c r="A50" s="28" t="s">
        <v>43</v>
      </c>
      <c r="B50" s="29">
        <f>SUM(B6:B48)-B11-B12-B32-B33-B34-B35-B36-B8-B9-B16-B17</f>
        <v>706581209.30000007</v>
      </c>
      <c r="C50" s="30">
        <f t="shared" si="0"/>
        <v>0.47647931134009103</v>
      </c>
      <c r="D50" s="29">
        <f>SUM(D6:D48)-D11-D12-D32-D33-D34-D35-D36-D8-D9-D16-D17</f>
        <v>3340793.7800000007</v>
      </c>
      <c r="E50" s="30">
        <f t="shared" si="1"/>
        <v>2.252846663160845E-3</v>
      </c>
      <c r="F50" s="29">
        <f>SUM(F6:F48)-F11-F12-F32-F33-F34-F35-F36-F8-F9-F16-F17</f>
        <v>6669899.9200000009</v>
      </c>
      <c r="G50" s="30">
        <f t="shared" si="2"/>
        <v>4.497811827938924E-3</v>
      </c>
      <c r="H50" s="29">
        <f>SUM(H6:H48)-H11-H12-H32-H33-H34-H35-H36-H8-H9-H16-H17</f>
        <v>213335418.07000002</v>
      </c>
      <c r="I50" s="30">
        <f t="shared" si="7"/>
        <v>0.14386161385065299</v>
      </c>
      <c r="J50" s="29">
        <f>SUM(J6:J48)-J11-J12-J32-J33-J34-J35-J36-J8-J9-J16-J17</f>
        <v>165917051.79999998</v>
      </c>
      <c r="K50" s="30">
        <f t="shared" si="3"/>
        <v>0.11188528868403096</v>
      </c>
      <c r="L50" s="29">
        <f>SUM(L6:L48)-L11-L12-L32-L33-L34-L35-L36-L8-L9-L16-L17</f>
        <v>231572037.02000001</v>
      </c>
      <c r="M50" s="30">
        <f t="shared" si="4"/>
        <v>0.15615938164308563</v>
      </c>
      <c r="N50" s="29">
        <f>SUM(N6:N48)-N11-N12-N32-N33-N34-N35-N36-N8-N9-N16-N17</f>
        <v>155504658.20999998</v>
      </c>
      <c r="O50" s="30">
        <f t="shared" si="5"/>
        <v>0.10486374599103992</v>
      </c>
      <c r="P50" s="29">
        <f>SUM(P6:P48)-P11-P12-P32-P33-P34-P35-P36-P8-P9-P16-P17</f>
        <v>1482921068.0999997</v>
      </c>
    </row>
    <row r="52" spans="1:16" x14ac:dyDescent="0.2">
      <c r="A52" s="11" t="s">
        <v>44</v>
      </c>
    </row>
    <row r="53" spans="1:16" x14ac:dyDescent="0.2">
      <c r="A53" s="11" t="s">
        <v>106</v>
      </c>
    </row>
  </sheetData>
  <mergeCells count="1">
    <mergeCell ref="A3:P3"/>
  </mergeCells>
  <phoneticPr fontId="9" type="noConversion"/>
  <pageMargins left="0.18" right="0.09" top="0.54" bottom="0.14000000000000001" header="0.09" footer="0.14000000000000001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defaultRowHeight="12.75" x14ac:dyDescent="0.2"/>
  <cols>
    <col min="1" max="1" width="31.85546875" bestFit="1" customWidth="1"/>
    <col min="2" max="2" width="10.140625" style="49" bestFit="1" customWidth="1"/>
  </cols>
  <sheetData>
    <row r="1" spans="1:2" s="40" customFormat="1" ht="38.25" x14ac:dyDescent="0.2">
      <c r="A1" s="41" t="s">
        <v>1</v>
      </c>
      <c r="B1" s="42" t="s">
        <v>101</v>
      </c>
    </row>
    <row r="2" spans="1:2" x14ac:dyDescent="0.2">
      <c r="A2" s="43" t="s">
        <v>88</v>
      </c>
      <c r="B2" s="56">
        <v>174446.95</v>
      </c>
    </row>
    <row r="3" spans="1:2" x14ac:dyDescent="0.2">
      <c r="A3" s="46" t="s">
        <v>94</v>
      </c>
      <c r="B3" s="47">
        <v>569711.42000000004</v>
      </c>
    </row>
    <row r="4" spans="1:2" x14ac:dyDescent="0.2">
      <c r="A4" s="44" t="s">
        <v>10</v>
      </c>
      <c r="B4" s="47">
        <v>142052.10999999999</v>
      </c>
    </row>
    <row r="5" spans="1:2" x14ac:dyDescent="0.2">
      <c r="A5" s="44" t="s">
        <v>95</v>
      </c>
      <c r="B5" s="47">
        <v>1373586.67</v>
      </c>
    </row>
    <row r="6" spans="1:2" x14ac:dyDescent="0.2">
      <c r="A6" s="44" t="s">
        <v>14</v>
      </c>
      <c r="B6" s="47">
        <v>230776.72</v>
      </c>
    </row>
    <row r="7" spans="1:2" x14ac:dyDescent="0.2">
      <c r="A7" s="44" t="s">
        <v>15</v>
      </c>
      <c r="B7" s="47">
        <v>1005613.17</v>
      </c>
    </row>
    <row r="8" spans="1:2" x14ac:dyDescent="0.2">
      <c r="A8" s="44" t="s">
        <v>16</v>
      </c>
      <c r="B8" s="47">
        <v>327993.03000000003</v>
      </c>
    </row>
    <row r="9" spans="1:2" x14ac:dyDescent="0.2">
      <c r="A9" s="44" t="s">
        <v>17</v>
      </c>
      <c r="B9" s="47">
        <v>199729.1</v>
      </c>
    </row>
    <row r="10" spans="1:2" x14ac:dyDescent="0.2">
      <c r="A10" s="44" t="s">
        <v>18</v>
      </c>
      <c r="B10" s="55">
        <v>484695.1</v>
      </c>
    </row>
    <row r="11" spans="1:2" x14ac:dyDescent="0.2">
      <c r="A11" s="44" t="s">
        <v>89</v>
      </c>
      <c r="B11" s="47">
        <v>67458.289999999994</v>
      </c>
    </row>
    <row r="12" spans="1:2" x14ac:dyDescent="0.2">
      <c r="A12" s="44" t="s">
        <v>19</v>
      </c>
      <c r="B12" s="47">
        <v>519263.59</v>
      </c>
    </row>
    <row r="13" spans="1:2" x14ac:dyDescent="0.2">
      <c r="A13" s="44" t="s">
        <v>86</v>
      </c>
      <c r="B13" s="47">
        <v>128150.62</v>
      </c>
    </row>
    <row r="14" spans="1:2" x14ac:dyDescent="0.2">
      <c r="A14" s="44" t="s">
        <v>20</v>
      </c>
      <c r="B14" s="47">
        <v>365662.32</v>
      </c>
    </row>
    <row r="15" spans="1:2" x14ac:dyDescent="0.2">
      <c r="A15" s="44" t="s">
        <v>96</v>
      </c>
      <c r="B15" s="47">
        <v>57389.43</v>
      </c>
    </row>
    <row r="16" spans="1:2" x14ac:dyDescent="0.2">
      <c r="A16" s="44" t="s">
        <v>21</v>
      </c>
      <c r="B16" s="47">
        <v>2361325.7799999998</v>
      </c>
    </row>
    <row r="17" spans="1:2" x14ac:dyDescent="0.2">
      <c r="A17" s="44" t="s">
        <v>110</v>
      </c>
      <c r="B17" s="47">
        <v>959363.56</v>
      </c>
    </row>
    <row r="18" spans="1:2" x14ac:dyDescent="0.2">
      <c r="A18" s="44" t="s">
        <v>114</v>
      </c>
      <c r="B18" s="47">
        <v>167.1</v>
      </c>
    </row>
    <row r="19" spans="1:2" x14ac:dyDescent="0.2">
      <c r="A19" s="44" t="s">
        <v>22</v>
      </c>
      <c r="B19" s="47">
        <v>574267.56999999995</v>
      </c>
    </row>
    <row r="20" spans="1:2" x14ac:dyDescent="0.2">
      <c r="A20" s="44" t="s">
        <v>23</v>
      </c>
      <c r="B20" s="47">
        <v>1929729.86</v>
      </c>
    </row>
    <row r="21" spans="1:2" x14ac:dyDescent="0.2">
      <c r="A21" s="44" t="s">
        <v>24</v>
      </c>
      <c r="B21" s="47">
        <v>6950002.1399999997</v>
      </c>
    </row>
    <row r="22" spans="1:2" x14ac:dyDescent="0.2">
      <c r="A22" s="44" t="s">
        <v>25</v>
      </c>
      <c r="B22" s="47">
        <v>291227.74</v>
      </c>
    </row>
    <row r="23" spans="1:2" x14ac:dyDescent="0.2">
      <c r="A23" s="44" t="s">
        <v>26</v>
      </c>
      <c r="B23" s="47">
        <v>1439685.3</v>
      </c>
    </row>
    <row r="24" spans="1:2" x14ac:dyDescent="0.2">
      <c r="A24" s="44" t="s">
        <v>27</v>
      </c>
      <c r="B24" s="47">
        <v>533396.63</v>
      </c>
    </row>
    <row r="25" spans="1:2" hidden="1" x14ac:dyDescent="0.2">
      <c r="A25" s="44" t="s">
        <v>28</v>
      </c>
      <c r="B25" s="47"/>
    </row>
    <row r="26" spans="1:2" hidden="1" x14ac:dyDescent="0.2">
      <c r="A26" s="44" t="s">
        <v>34</v>
      </c>
      <c r="B26" s="47">
        <v>0</v>
      </c>
    </row>
    <row r="27" spans="1:2" x14ac:dyDescent="0.2">
      <c r="A27" s="44" t="s">
        <v>35</v>
      </c>
      <c r="B27" s="47">
        <v>326904.53000000003</v>
      </c>
    </row>
    <row r="28" spans="1:2" x14ac:dyDescent="0.2">
      <c r="A28" s="44" t="s">
        <v>90</v>
      </c>
      <c r="B28" s="47">
        <v>35187.49</v>
      </c>
    </row>
    <row r="29" spans="1:2" x14ac:dyDescent="0.2">
      <c r="A29" s="44" t="s">
        <v>113</v>
      </c>
      <c r="B29" s="47">
        <v>96476.35</v>
      </c>
    </row>
    <row r="30" spans="1:2" x14ac:dyDescent="0.2">
      <c r="A30" s="44" t="s">
        <v>91</v>
      </c>
      <c r="B30" s="47">
        <v>80204.98</v>
      </c>
    </row>
    <row r="31" spans="1:2" x14ac:dyDescent="0.2">
      <c r="A31" s="44" t="s">
        <v>36</v>
      </c>
      <c r="B31" s="47">
        <v>309292.58</v>
      </c>
    </row>
    <row r="32" spans="1:2" x14ac:dyDescent="0.2">
      <c r="A32" s="44" t="s">
        <v>115</v>
      </c>
      <c r="B32" s="47">
        <v>237440.19</v>
      </c>
    </row>
    <row r="33" spans="1:2" x14ac:dyDescent="0.2">
      <c r="A33" s="44" t="s">
        <v>37</v>
      </c>
      <c r="B33" s="47">
        <v>766220.56</v>
      </c>
    </row>
    <row r="34" spans="1:2" x14ac:dyDescent="0.2">
      <c r="A34" s="44" t="s">
        <v>38</v>
      </c>
      <c r="B34" s="47">
        <v>327634.86</v>
      </c>
    </row>
    <row r="35" spans="1:2" x14ac:dyDescent="0.2">
      <c r="A35" s="44" t="s">
        <v>39</v>
      </c>
      <c r="B35" s="47">
        <v>416430.47</v>
      </c>
    </row>
    <row r="36" spans="1:2" x14ac:dyDescent="0.2">
      <c r="A36" s="44" t="s">
        <v>40</v>
      </c>
      <c r="B36" s="47">
        <v>988020.69</v>
      </c>
    </row>
    <row r="37" spans="1:2" x14ac:dyDescent="0.2">
      <c r="A37" s="44" t="s">
        <v>41</v>
      </c>
      <c r="B37" s="47">
        <v>3770714.82</v>
      </c>
    </row>
    <row r="38" spans="1:2" x14ac:dyDescent="0.2">
      <c r="A38" s="44" t="s">
        <v>92</v>
      </c>
      <c r="B38" s="47">
        <v>544355.30000000005</v>
      </c>
    </row>
    <row r="39" spans="1:2" x14ac:dyDescent="0.2">
      <c r="A39" s="44" t="s">
        <v>87</v>
      </c>
      <c r="B39" s="47">
        <v>118163.65</v>
      </c>
    </row>
    <row r="40" spans="1:2" x14ac:dyDescent="0.2">
      <c r="A40" s="44" t="s">
        <v>42</v>
      </c>
      <c r="B40" s="47">
        <v>2964167.43</v>
      </c>
    </row>
    <row r="41" spans="1:2" x14ac:dyDescent="0.2">
      <c r="A41" s="45" t="s">
        <v>93</v>
      </c>
      <c r="B41" s="48">
        <f>SUM(B2:B40)</f>
        <v>31666908.099999998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B5585F-5A51-426A-B417-61A72765B2E5}"/>
</file>

<file path=customXml/itemProps2.xml><?xml version="1.0" encoding="utf-8"?>
<ds:datastoreItem xmlns:ds="http://schemas.openxmlformats.org/officeDocument/2006/customXml" ds:itemID="{AC9DB95A-B102-4481-8C73-A23258CF5E66}"/>
</file>

<file path=customXml/itemProps3.xml><?xml version="1.0" encoding="utf-8"?>
<ds:datastoreItem xmlns:ds="http://schemas.openxmlformats.org/officeDocument/2006/customXml" ds:itemID="{93097ADC-103A-454F-863E-7C993700F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</vt:lpstr>
      <vt:lpstr>Library Detail</vt:lpstr>
      <vt:lpstr>Detail!Print_Area</vt:lpstr>
    </vt:vector>
  </TitlesOfParts>
  <Company>Minnesota State Colleges and Universities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2015-04-17T14:01:49Z</cp:lastPrinted>
  <dcterms:created xsi:type="dcterms:W3CDTF">2008-03-05T13:52:28Z</dcterms:created>
  <dcterms:modified xsi:type="dcterms:W3CDTF">2017-04-19T14:29:50Z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