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17\"/>
    </mc:Choice>
  </mc:AlternateContent>
  <bookViews>
    <workbookView xWindow="0" yWindow="0" windowWidth="21600" windowHeight="9720"/>
  </bookViews>
  <sheets>
    <sheet name="Summary" sheetId="2" r:id="rId1"/>
    <sheet name="Detail" sheetId="1" r:id="rId2"/>
    <sheet name="Library Detail" sheetId="3" r:id="rId3"/>
  </sheets>
  <definedNames>
    <definedName name="_xlnm.Print_Area" localSheetId="1">Detail!$A$1:$P$53</definedName>
  </definedNames>
  <calcPr calcId="162913"/>
</workbook>
</file>

<file path=xl/calcChain.xml><?xml version="1.0" encoding="utf-8"?>
<calcChain xmlns="http://schemas.openxmlformats.org/spreadsheetml/2006/main">
  <c r="N15" i="1" l="1"/>
  <c r="L15" i="1"/>
  <c r="J15" i="1"/>
  <c r="H15" i="1"/>
  <c r="F15" i="1"/>
  <c r="D15" i="1"/>
  <c r="B15" i="1"/>
  <c r="B41" i="3" l="1"/>
  <c r="N7" i="1" l="1"/>
  <c r="L7" i="1"/>
  <c r="J7" i="1"/>
  <c r="H7" i="1"/>
  <c r="F7" i="1"/>
  <c r="D7" i="1"/>
  <c r="B7" i="1"/>
  <c r="P24" i="1" l="1"/>
  <c r="O24" i="1" s="1"/>
  <c r="I24" i="1" l="1"/>
  <c r="G24" i="1"/>
  <c r="E24" i="1"/>
  <c r="C24" i="1"/>
  <c r="M24" i="1"/>
  <c r="K24" i="1"/>
  <c r="N31" i="1" l="1"/>
  <c r="L31" i="1"/>
  <c r="J31" i="1"/>
  <c r="H31" i="1"/>
  <c r="F31" i="1"/>
  <c r="D31" i="1"/>
  <c r="B31" i="1"/>
  <c r="N10" i="1"/>
  <c r="L10" i="1"/>
  <c r="J10" i="1"/>
  <c r="H10" i="1"/>
  <c r="F10" i="1"/>
  <c r="D10" i="1"/>
  <c r="B10" i="1"/>
  <c r="D50" i="1" l="1"/>
  <c r="J50" i="1"/>
  <c r="L50" i="1"/>
  <c r="H50" i="1"/>
  <c r="F50" i="1"/>
  <c r="N50" i="1"/>
  <c r="B50" i="1"/>
  <c r="P48" i="1"/>
  <c r="M48" i="1" s="1"/>
  <c r="P47" i="1"/>
  <c r="O47" i="1" s="1"/>
  <c r="P46" i="1"/>
  <c r="M46" i="1" s="1"/>
  <c r="P45" i="1"/>
  <c r="O45" i="1" s="1"/>
  <c r="P44" i="1"/>
  <c r="M44" i="1" s="1"/>
  <c r="P43" i="1"/>
  <c r="O43" i="1" s="1"/>
  <c r="P42" i="1"/>
  <c r="M42" i="1" s="1"/>
  <c r="P41" i="1"/>
  <c r="O41" i="1" s="1"/>
  <c r="P40" i="1"/>
  <c r="M40" i="1" s="1"/>
  <c r="P39" i="1"/>
  <c r="O39" i="1" s="1"/>
  <c r="P38" i="1"/>
  <c r="M38" i="1" s="1"/>
  <c r="P37" i="1"/>
  <c r="O37" i="1" s="1"/>
  <c r="P36" i="1"/>
  <c r="M36" i="1" s="1"/>
  <c r="P35" i="1"/>
  <c r="O35" i="1" s="1"/>
  <c r="P34" i="1"/>
  <c r="M34" i="1" s="1"/>
  <c r="P33" i="1"/>
  <c r="O33" i="1" s="1"/>
  <c r="P32" i="1"/>
  <c r="M32" i="1" s="1"/>
  <c r="P30" i="1"/>
  <c r="P29" i="1"/>
  <c r="O29" i="1" s="1"/>
  <c r="P28" i="1"/>
  <c r="M28" i="1" s="1"/>
  <c r="P27" i="1"/>
  <c r="O27" i="1" s="1"/>
  <c r="P26" i="1"/>
  <c r="M26" i="1" s="1"/>
  <c r="P25" i="1"/>
  <c r="O25" i="1" s="1"/>
  <c r="P23" i="1"/>
  <c r="O23" i="1" s="1"/>
  <c r="P22" i="1"/>
  <c r="M22" i="1" s="1"/>
  <c r="P21" i="1"/>
  <c r="O21" i="1" s="1"/>
  <c r="P17" i="1"/>
  <c r="O17" i="1" s="1"/>
  <c r="P19" i="1"/>
  <c r="M19" i="1" s="1"/>
  <c r="P18" i="1"/>
  <c r="O18" i="1" s="1"/>
  <c r="P16" i="1"/>
  <c r="P14" i="1"/>
  <c r="O14" i="1" s="1"/>
  <c r="P13" i="1"/>
  <c r="M13" i="1" s="1"/>
  <c r="P12" i="1"/>
  <c r="O12" i="1" s="1"/>
  <c r="P11" i="1"/>
  <c r="M11" i="1" s="1"/>
  <c r="P9" i="1"/>
  <c r="M9" i="1" s="1"/>
  <c r="P8" i="1"/>
  <c r="P6" i="1"/>
  <c r="P20" i="1"/>
  <c r="I20" i="1" s="1"/>
  <c r="C19" i="2" s="1"/>
  <c r="M30" i="1" l="1"/>
  <c r="G30" i="1"/>
  <c r="M16" i="1"/>
  <c r="P15" i="1"/>
  <c r="M6" i="1"/>
  <c r="I7" i="1"/>
  <c r="O8" i="1"/>
  <c r="P7" i="1"/>
  <c r="M8" i="1"/>
  <c r="G26" i="1"/>
  <c r="G43" i="1"/>
  <c r="E12" i="1"/>
  <c r="K35" i="1"/>
  <c r="O48" i="1"/>
  <c r="I32" i="1"/>
  <c r="C30" i="2" s="1"/>
  <c r="E26" i="1"/>
  <c r="G40" i="1"/>
  <c r="O30" i="1"/>
  <c r="I30" i="1"/>
  <c r="C28" i="2" s="1"/>
  <c r="E48" i="1"/>
  <c r="O32" i="1"/>
  <c r="K48" i="1"/>
  <c r="G44" i="1"/>
  <c r="I8" i="1"/>
  <c r="C8" i="2" s="1"/>
  <c r="M41" i="1"/>
  <c r="G41" i="1"/>
  <c r="C44" i="1"/>
  <c r="B41" i="2" s="1"/>
  <c r="G48" i="1"/>
  <c r="E32" i="1"/>
  <c r="E41" i="1"/>
  <c r="K21" i="1"/>
  <c r="I47" i="1"/>
  <c r="C44" i="2" s="1"/>
  <c r="M18" i="1"/>
  <c r="K46" i="1"/>
  <c r="G18" i="1"/>
  <c r="C30" i="1"/>
  <c r="B28" i="2" s="1"/>
  <c r="E18" i="1"/>
  <c r="K8" i="1"/>
  <c r="I18" i="1"/>
  <c r="C16" i="2" s="1"/>
  <c r="M12" i="1"/>
  <c r="K30" i="1"/>
  <c r="G8" i="1"/>
  <c r="E21" i="1"/>
  <c r="E43" i="1"/>
  <c r="K29" i="1"/>
  <c r="G46" i="1"/>
  <c r="C12" i="1"/>
  <c r="B12" i="2" s="1"/>
  <c r="O46" i="1"/>
  <c r="E42" i="1"/>
  <c r="G28" i="1"/>
  <c r="I41" i="1"/>
  <c r="C38" i="2" s="1"/>
  <c r="G33" i="1"/>
  <c r="K17" i="1"/>
  <c r="I33" i="1"/>
  <c r="C31" i="2" s="1"/>
  <c r="C33" i="1"/>
  <c r="B31" i="2" s="1"/>
  <c r="M29" i="1"/>
  <c r="K16" i="1"/>
  <c r="G29" i="1"/>
  <c r="I46" i="1"/>
  <c r="C43" i="2" s="1"/>
  <c r="E33" i="1"/>
  <c r="E14" i="1"/>
  <c r="E28" i="1"/>
  <c r="K41" i="1"/>
  <c r="M33" i="1"/>
  <c r="K33" i="1"/>
  <c r="G6" i="1"/>
  <c r="I21" i="1"/>
  <c r="C20" i="2" s="1"/>
  <c r="M25" i="1"/>
  <c r="G17" i="1"/>
  <c r="E16" i="1"/>
  <c r="C34" i="1"/>
  <c r="B32" i="2" s="1"/>
  <c r="K43" i="1"/>
  <c r="G32" i="1"/>
  <c r="O28" i="1"/>
  <c r="M17" i="1"/>
  <c r="K6" i="1"/>
  <c r="I28" i="1"/>
  <c r="E34" i="1"/>
  <c r="E17" i="1"/>
  <c r="O19" i="1"/>
  <c r="I43" i="1"/>
  <c r="C40" i="2" s="1"/>
  <c r="I17" i="1"/>
  <c r="C18" i="2" s="1"/>
  <c r="I6" i="1"/>
  <c r="C7" i="2" s="1"/>
  <c r="M43" i="1"/>
  <c r="G39" i="1"/>
  <c r="E39" i="1"/>
  <c r="C43" i="1"/>
  <c r="B40" i="2" s="1"/>
  <c r="E47" i="1"/>
  <c r="K47" i="1"/>
  <c r="M47" i="1"/>
  <c r="G45" i="1"/>
  <c r="C45" i="1"/>
  <c r="B42" i="2" s="1"/>
  <c r="K45" i="1"/>
  <c r="I45" i="1"/>
  <c r="C42" i="2" s="1"/>
  <c r="M45" i="1"/>
  <c r="E45" i="1"/>
  <c r="K44" i="1"/>
  <c r="I44" i="1"/>
  <c r="C41" i="2" s="1"/>
  <c r="O44" i="1"/>
  <c r="E44" i="1"/>
  <c r="O42" i="1"/>
  <c r="I40" i="1"/>
  <c r="C37" i="2" s="1"/>
  <c r="E40" i="1"/>
  <c r="G38" i="1"/>
  <c r="O38" i="1"/>
  <c r="K38" i="1"/>
  <c r="I38" i="1"/>
  <c r="C35" i="2" s="1"/>
  <c r="E38" i="1"/>
  <c r="C38" i="1"/>
  <c r="B35" i="2" s="1"/>
  <c r="K37" i="1"/>
  <c r="I37" i="1"/>
  <c r="M37" i="1"/>
  <c r="C37" i="1"/>
  <c r="G37" i="1"/>
  <c r="E37" i="1"/>
  <c r="G36" i="1"/>
  <c r="E36" i="1"/>
  <c r="O36" i="1"/>
  <c r="K36" i="1"/>
  <c r="I36" i="1"/>
  <c r="C34" i="2" s="1"/>
  <c r="C36" i="1"/>
  <c r="B34" i="2" s="1"/>
  <c r="C35" i="1"/>
  <c r="B33" i="2" s="1"/>
  <c r="M35" i="1"/>
  <c r="I35" i="1"/>
  <c r="C33" i="2" s="1"/>
  <c r="G35" i="1"/>
  <c r="E35" i="1"/>
  <c r="P31" i="1"/>
  <c r="K31" i="1" s="1"/>
  <c r="G34" i="1"/>
  <c r="O34" i="1"/>
  <c r="K34" i="1"/>
  <c r="I34" i="1"/>
  <c r="C32" i="2" s="1"/>
  <c r="I29" i="1"/>
  <c r="C27" i="2" s="1"/>
  <c r="K27" i="1"/>
  <c r="I27" i="1"/>
  <c r="C26" i="2" s="1"/>
  <c r="G27" i="1"/>
  <c r="E27" i="1"/>
  <c r="M27" i="1"/>
  <c r="C27" i="1"/>
  <c r="B26" i="2" s="1"/>
  <c r="K25" i="1"/>
  <c r="I25" i="1"/>
  <c r="C24" i="2" s="1"/>
  <c r="C23" i="2"/>
  <c r="K23" i="1"/>
  <c r="I23" i="1"/>
  <c r="C22" i="2" s="1"/>
  <c r="M23" i="1"/>
  <c r="G23" i="1"/>
  <c r="C23" i="1"/>
  <c r="B22" i="2" s="1"/>
  <c r="E23" i="1"/>
  <c r="M21" i="1"/>
  <c r="O20" i="1"/>
  <c r="C20" i="1"/>
  <c r="B19" i="2" s="1"/>
  <c r="D19" i="2" s="1"/>
  <c r="G20" i="1"/>
  <c r="K20" i="1"/>
  <c r="E20" i="1"/>
  <c r="M20" i="1"/>
  <c r="C17" i="1"/>
  <c r="B18" i="2" s="1"/>
  <c r="I19" i="1"/>
  <c r="C17" i="2" s="1"/>
  <c r="E19" i="1"/>
  <c r="K18" i="1"/>
  <c r="C18" i="1"/>
  <c r="B16" i="2" s="1"/>
  <c r="G16" i="1"/>
  <c r="O16" i="1"/>
  <c r="E13" i="1"/>
  <c r="G13" i="1"/>
  <c r="O13" i="1"/>
  <c r="K13" i="1"/>
  <c r="K12" i="1"/>
  <c r="I12" i="1"/>
  <c r="C12" i="2" s="1"/>
  <c r="G12" i="1"/>
  <c r="G11" i="1"/>
  <c r="O11" i="1"/>
  <c r="K11" i="1"/>
  <c r="O9" i="1"/>
  <c r="K9" i="1"/>
  <c r="I9" i="1"/>
  <c r="C9" i="2" s="1"/>
  <c r="E9" i="1"/>
  <c r="C9" i="1"/>
  <c r="B9" i="2" s="1"/>
  <c r="G9" i="1"/>
  <c r="E8" i="1"/>
  <c r="O6" i="1"/>
  <c r="E6" i="1"/>
  <c r="C6" i="1"/>
  <c r="B7" i="2" s="1"/>
  <c r="K28" i="1"/>
  <c r="C28" i="1"/>
  <c r="I48" i="1"/>
  <c r="C45" i="2" s="1"/>
  <c r="C48" i="1"/>
  <c r="B45" i="2" s="1"/>
  <c r="G47" i="1"/>
  <c r="C47" i="1"/>
  <c r="B44" i="2" s="1"/>
  <c r="C46" i="1"/>
  <c r="B43" i="2" s="1"/>
  <c r="E46" i="1"/>
  <c r="G42" i="1"/>
  <c r="K42" i="1"/>
  <c r="I42" i="1"/>
  <c r="C39" i="2" s="1"/>
  <c r="C42" i="1"/>
  <c r="B39" i="2" s="1"/>
  <c r="C41" i="1"/>
  <c r="B38" i="2" s="1"/>
  <c r="O40" i="1"/>
  <c r="K40" i="1"/>
  <c r="C40" i="1"/>
  <c r="B37" i="2" s="1"/>
  <c r="K39" i="1"/>
  <c r="I39" i="1"/>
  <c r="C36" i="2" s="1"/>
  <c r="M39" i="1"/>
  <c r="C39" i="1"/>
  <c r="B36" i="2" s="1"/>
  <c r="K32" i="1"/>
  <c r="C32" i="1"/>
  <c r="B30" i="2" s="1"/>
  <c r="E30" i="1"/>
  <c r="C29" i="1"/>
  <c r="B27" i="2" s="1"/>
  <c r="E29" i="1"/>
  <c r="O26" i="1"/>
  <c r="K26" i="1"/>
  <c r="I26" i="1"/>
  <c r="C25" i="2" s="1"/>
  <c r="C26" i="1"/>
  <c r="B25" i="2" s="1"/>
  <c r="G25" i="1"/>
  <c r="E25" i="1"/>
  <c r="C25" i="1"/>
  <c r="B24" i="2" s="1"/>
  <c r="B23" i="2"/>
  <c r="K22" i="1"/>
  <c r="E22" i="1"/>
  <c r="G21" i="1"/>
  <c r="G22" i="1"/>
  <c r="O22" i="1"/>
  <c r="I22" i="1"/>
  <c r="C21" i="2" s="1"/>
  <c r="C22" i="1"/>
  <c r="B21" i="2" s="1"/>
  <c r="C21" i="1"/>
  <c r="B20" i="2" s="1"/>
  <c r="G19" i="1"/>
  <c r="K19" i="1"/>
  <c r="C19" i="1"/>
  <c r="I16" i="1"/>
  <c r="C15" i="2" s="1"/>
  <c r="C16" i="1"/>
  <c r="B15" i="2" s="1"/>
  <c r="K14" i="1"/>
  <c r="C14" i="1"/>
  <c r="B14" i="2" s="1"/>
  <c r="I14" i="1"/>
  <c r="C14" i="2" s="1"/>
  <c r="M14" i="1"/>
  <c r="G14" i="1"/>
  <c r="C13" i="1"/>
  <c r="B13" i="2" s="1"/>
  <c r="I13" i="1"/>
  <c r="C13" i="2" s="1"/>
  <c r="I11" i="1"/>
  <c r="C11" i="2" s="1"/>
  <c r="E11" i="1"/>
  <c r="C11" i="1"/>
  <c r="B11" i="2" s="1"/>
  <c r="P10" i="1"/>
  <c r="C8" i="1"/>
  <c r="B8" i="2" s="1"/>
  <c r="O15" i="1" l="1"/>
  <c r="M15" i="1"/>
  <c r="K15" i="1"/>
  <c r="I15" i="1"/>
  <c r="G15" i="1"/>
  <c r="E15" i="1"/>
  <c r="C15" i="1"/>
  <c r="P50" i="1"/>
  <c r="C7" i="1"/>
  <c r="E7" i="1"/>
  <c r="G7" i="1"/>
  <c r="K7" i="1"/>
  <c r="O7" i="1"/>
  <c r="M7" i="1"/>
  <c r="D18" i="2"/>
  <c r="D28" i="2"/>
  <c r="D20" i="2"/>
  <c r="D30" i="2"/>
  <c r="D32" i="2"/>
  <c r="D8" i="2"/>
  <c r="D44" i="2"/>
  <c r="D38" i="2"/>
  <c r="D31" i="2"/>
  <c r="D43" i="2"/>
  <c r="D12" i="2"/>
  <c r="D16" i="2"/>
  <c r="D41" i="2"/>
  <c r="D40" i="2"/>
  <c r="D7" i="2"/>
  <c r="D24" i="2"/>
  <c r="D27" i="2"/>
  <c r="D37" i="2"/>
  <c r="D33" i="2"/>
  <c r="D11" i="2"/>
  <c r="D23" i="2"/>
  <c r="D9" i="2"/>
  <c r="D22" i="2"/>
  <c r="D42" i="2"/>
  <c r="D36" i="2"/>
  <c r="D35" i="2"/>
  <c r="G31" i="1"/>
  <c r="M31" i="1"/>
  <c r="O31" i="1"/>
  <c r="D34" i="2"/>
  <c r="C31" i="1"/>
  <c r="B29" i="2" s="1"/>
  <c r="I31" i="1"/>
  <c r="C29" i="2" s="1"/>
  <c r="E31" i="1"/>
  <c r="D26" i="2"/>
  <c r="B17" i="2"/>
  <c r="D17" i="2" s="1"/>
  <c r="D15" i="2"/>
  <c r="D25" i="2"/>
  <c r="D39" i="2"/>
  <c r="D45" i="2"/>
  <c r="D21" i="2"/>
  <c r="D14" i="2"/>
  <c r="D13" i="2"/>
  <c r="C10" i="1"/>
  <c r="B10" i="2" s="1"/>
  <c r="E10" i="1"/>
  <c r="M10" i="1"/>
  <c r="K10" i="1"/>
  <c r="G10" i="1"/>
  <c r="O10" i="1"/>
  <c r="I10" i="1"/>
  <c r="C10" i="2" s="1"/>
  <c r="D29" i="2" l="1"/>
  <c r="O50" i="1"/>
  <c r="M50" i="1"/>
  <c r="I50" i="1"/>
  <c r="C47" i="2" s="1"/>
  <c r="K50" i="1"/>
  <c r="G50" i="1"/>
  <c r="E50" i="1"/>
  <c r="C50" i="1"/>
  <c r="B47" i="2" s="1"/>
  <c r="D10" i="2"/>
  <c r="D47" i="2" l="1"/>
</calcChain>
</file>

<file path=xl/sharedStrings.xml><?xml version="1.0" encoding="utf-8"?>
<sst xmlns="http://schemas.openxmlformats.org/spreadsheetml/2006/main" count="156" uniqueCount="117">
  <si>
    <t>Minnesota State Colleges and Universities</t>
  </si>
  <si>
    <t>Institution Name</t>
  </si>
  <si>
    <t>Instruction</t>
  </si>
  <si>
    <t>Research</t>
  </si>
  <si>
    <t>Public Service</t>
  </si>
  <si>
    <t>Academic Support</t>
  </si>
  <si>
    <t>Student Services</t>
  </si>
  <si>
    <t>Institution Support</t>
  </si>
  <si>
    <t>Physical Plant</t>
  </si>
  <si>
    <t>Total</t>
  </si>
  <si>
    <t>Anoka TC</t>
  </si>
  <si>
    <t>Bemidji SU &amp; Northwest TC-Bemidji</t>
  </si>
  <si>
    <t>Central Lakes College</t>
  </si>
  <si>
    <t>Century College</t>
  </si>
  <si>
    <t>Dakota County TC</t>
  </si>
  <si>
    <t>Fond du Lac Tribal &amp; CC</t>
  </si>
  <si>
    <t>Hennepin TC</t>
  </si>
  <si>
    <t>Inver Hills CC</t>
  </si>
  <si>
    <t>Lake Superior College</t>
  </si>
  <si>
    <t>Metropolitan SU</t>
  </si>
  <si>
    <t>Minnesota State College</t>
  </si>
  <si>
    <t>Minnesota SU Moorhead</t>
  </si>
  <si>
    <t>Minnesota SU, Mankato</t>
  </si>
  <si>
    <t>Minnesota West College</t>
  </si>
  <si>
    <t>Normandale CC</t>
  </si>
  <si>
    <t>North Hennepin CC</t>
  </si>
  <si>
    <t>Northeast Higher Education District</t>
  </si>
  <si>
    <t>Northeast Service Unit</t>
  </si>
  <si>
    <t>Northland College</t>
  </si>
  <si>
    <t>Ridgewater College</t>
  </si>
  <si>
    <t>Rochester College</t>
  </si>
  <si>
    <t>Saint Paul College</t>
  </si>
  <si>
    <t>South Central College</t>
  </si>
  <si>
    <t>Southwest Minnesota SU</t>
  </si>
  <si>
    <t>St. Cloud SU</t>
  </si>
  <si>
    <t>Winona SU</t>
  </si>
  <si>
    <t>TOTAL</t>
  </si>
  <si>
    <t>Instruction as % of Total Expend</t>
  </si>
  <si>
    <t>Research as % of Total Expend</t>
  </si>
  <si>
    <t>Public Service as % of Total Expend</t>
  </si>
  <si>
    <t>Academic Support as % of Total Expend</t>
  </si>
  <si>
    <t>Student Services as % of Total Expend</t>
  </si>
  <si>
    <t>Institution Support as % of Total Expend</t>
  </si>
  <si>
    <t>Physical Plant as % of Total Expend</t>
  </si>
  <si>
    <t>MnSCU Funds 110, 120, 830; excludes transfers/cost subsidies &amp; fiscal/auxiliary activities; instruction includes both credit &amp; non credit</t>
  </si>
  <si>
    <t>and General Expenditures</t>
  </si>
  <si>
    <t xml:space="preserve"> Instruction as Percent of Total Expenditures</t>
  </si>
  <si>
    <t>Academic Support as Percent of Total Expenditures</t>
  </si>
  <si>
    <t>Instruction and Academic Support as Percent of Total Expenditures</t>
  </si>
  <si>
    <t>Anoka-Ramsey Community College</t>
  </si>
  <si>
    <t>Anoka Technical College</t>
  </si>
  <si>
    <t>Bemidji State University &amp; Northwest Technical College-Bemidji</t>
  </si>
  <si>
    <t xml:space="preserve">   Bemidji State University</t>
  </si>
  <si>
    <t xml:space="preserve">   Northwest Technical College-Bemidji</t>
  </si>
  <si>
    <t>Dakota County Technical College</t>
  </si>
  <si>
    <t>Fond du Lac Tribal &amp; Community College</t>
  </si>
  <si>
    <t>Hennepin Technical College</t>
  </si>
  <si>
    <t>Inver Hills Community College</t>
  </si>
  <si>
    <t>Metropolitan State University</t>
  </si>
  <si>
    <t>Minneapolis Community &amp; Technical College</t>
  </si>
  <si>
    <t>Minnesota State Community &amp; Technical College</t>
  </si>
  <si>
    <t>Minnesota State University Moorhead</t>
  </si>
  <si>
    <t>Minnesota State University, Mankato</t>
  </si>
  <si>
    <t>Minnesota West Community &amp; Technical College</t>
  </si>
  <si>
    <t>Normandale Community College</t>
  </si>
  <si>
    <t>North Hennepin Community College</t>
  </si>
  <si>
    <t xml:space="preserve">     Hibbing Community College</t>
  </si>
  <si>
    <t xml:space="preserve">     Itasca Community College</t>
  </si>
  <si>
    <t xml:space="preserve">     Mesabi Range Community &amp; Technical College</t>
  </si>
  <si>
    <t xml:space="preserve">     Rainy River Community College</t>
  </si>
  <si>
    <t xml:space="preserve">     Vermilion Community College</t>
  </si>
  <si>
    <t>Northland Community &amp; Technical College</t>
  </si>
  <si>
    <t>Riverland Community College</t>
  </si>
  <si>
    <t>Rochester Community &amp; Technical College</t>
  </si>
  <si>
    <t>Southwest Minnesota State University</t>
  </si>
  <si>
    <t>St. Cloud State University</t>
  </si>
  <si>
    <t>Winona State University</t>
  </si>
  <si>
    <t>SYSTEM TOTAL</t>
  </si>
  <si>
    <t>Itasca CC</t>
  </si>
  <si>
    <t>Vermilion CC</t>
  </si>
  <si>
    <t>Alexandria TCC</t>
  </si>
  <si>
    <t>Hibbing College</t>
  </si>
  <si>
    <t>Northwest TC-Bemidji</t>
  </si>
  <si>
    <t>Rainy River CC</t>
  </si>
  <si>
    <t>St. Cloud TCC</t>
  </si>
  <si>
    <t>Grand Total</t>
  </si>
  <si>
    <t xml:space="preserve">Anoka Ramsey CC </t>
  </si>
  <si>
    <t xml:space="preserve">Bemidji SU  </t>
  </si>
  <si>
    <t>Mesabi Range</t>
  </si>
  <si>
    <t>Inver Hills CC - Dakota County TC</t>
  </si>
  <si>
    <t>Anoak Ramsey CC-Anoka TC</t>
  </si>
  <si>
    <t xml:space="preserve">Minnesota State College-Southeast </t>
  </si>
  <si>
    <t>Pine Technical &amp; Community College</t>
  </si>
  <si>
    <t>St. Cloud Technical &amp; Community College</t>
  </si>
  <si>
    <t>Minneapolis CTC</t>
  </si>
  <si>
    <t>Pine TCC</t>
  </si>
  <si>
    <t>Minnesota SC-Southeast</t>
  </si>
  <si>
    <t>Riverland CC</t>
  </si>
  <si>
    <t>Alexandria Technical Community College</t>
  </si>
  <si>
    <t>FY2017 General Fund Instruction and Academic Support Expenditures as a Percentage of Education and General Expenditures</t>
  </si>
  <si>
    <t>April 2018</t>
  </si>
  <si>
    <t>FP&amp;A</t>
  </si>
  <si>
    <t>FY2017 Library Expenses</t>
  </si>
  <si>
    <t>Alexandria Technical College</t>
  </si>
  <si>
    <t xml:space="preserve">  Bemidji State University</t>
  </si>
  <si>
    <t xml:space="preserve">  Northwest Technical College-Bemidji</t>
  </si>
  <si>
    <t xml:space="preserve">  Dakota County Technical College</t>
  </si>
  <si>
    <t xml:space="preserve">  Inver Hills Community College</t>
  </si>
  <si>
    <t>Minnesota State College-Southeast</t>
  </si>
  <si>
    <t>Minnesota State System Office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</si>
  <si>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</si>
  <si>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</si>
  <si>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</si>
  <si>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</si>
  <si>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</si>
  <si>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FY2017 General Fund Instruction and Academic Support Expenditures as a Percentage of Education</t>
  </si>
  <si>
    <t xml:space="preserve">FP&amp;A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</si>
</sst>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38" fontId="3" fillId="0" borderId="0" xfId="0" applyNumberFormat="1" applyFont="1" applyFill="1"/>
    <xf numFmtId="38" fontId="4" fillId="0" borderId="0" xfId="0" applyNumberFormat="1" applyFont="1" applyFill="1"/>
    <xf numFmtId="38" fontId="3" fillId="0" borderId="0" xfId="0" applyNumberFormat="1" applyFont="1"/>
    <xf numFmtId="0" fontId="3" fillId="0" borderId="0" xfId="0" applyFont="1"/>
    <xf numFmtId="0" fontId="5" fillId="2" borderId="1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/>
    </xf>
    <xf numFmtId="38" fontId="5" fillId="0" borderId="3" xfId="1" applyNumberFormat="1" applyFont="1" applyFill="1" applyBorder="1" applyAlignment="1">
      <alignment horizontal="right" wrapText="1"/>
    </xf>
    <xf numFmtId="38" fontId="5" fillId="0" borderId="3" xfId="1" applyNumberFormat="1" applyFont="1" applyFill="1" applyBorder="1"/>
    <xf numFmtId="38" fontId="5" fillId="0" borderId="3" xfId="2" applyNumberFormat="1" applyFont="1" applyFill="1" applyBorder="1" applyAlignment="1">
      <alignment horizontal="right" wrapText="1"/>
    </xf>
    <xf numFmtId="49" fontId="8" fillId="0" borderId="0" xfId="0" applyNumberFormat="1" applyFont="1"/>
    <xf numFmtId="9" fontId="5" fillId="0" borderId="3" xfId="1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164" fontId="0" fillId="0" borderId="0" xfId="0" applyNumberFormat="1"/>
    <xf numFmtId="164" fontId="12" fillId="0" borderId="0" xfId="0" applyNumberFormat="1" applyFont="1"/>
    <xf numFmtId="0" fontId="13" fillId="2" borderId="1" xfId="2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0" fontId="13" fillId="2" borderId="4" xfId="2" applyFont="1" applyFill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164" fontId="0" fillId="0" borderId="1" xfId="3" applyNumberFormat="1" applyFont="1" applyBorder="1"/>
    <xf numFmtId="0" fontId="5" fillId="3" borderId="1" xfId="2" applyFont="1" applyFill="1" applyBorder="1" applyAlignment="1">
      <alignment horizontal="left" wrapText="1"/>
    </xf>
    <xf numFmtId="164" fontId="0" fillId="2" borderId="1" xfId="3" applyNumberFormat="1" applyFont="1" applyFill="1" applyBorder="1"/>
    <xf numFmtId="164" fontId="14" fillId="0" borderId="0" xfId="0" applyNumberFormat="1" applyFont="1"/>
    <xf numFmtId="0" fontId="14" fillId="0" borderId="0" xfId="0" applyFont="1"/>
    <xf numFmtId="0" fontId="3" fillId="0" borderId="0" xfId="0" applyFont="1" applyBorder="1"/>
    <xf numFmtId="38" fontId="3" fillId="0" borderId="0" xfId="0" applyNumberFormat="1" applyFont="1" applyFill="1" applyBorder="1"/>
    <xf numFmtId="9" fontId="5" fillId="0" borderId="0" xfId="1" applyNumberFormat="1" applyFont="1" applyFill="1" applyBorder="1" applyAlignment="1">
      <alignment horizontal="right" wrapText="1"/>
    </xf>
    <xf numFmtId="38" fontId="5" fillId="0" borderId="5" xfId="2" applyNumberFormat="1" applyFont="1" applyFill="1" applyBorder="1" applyAlignment="1">
      <alignment horizontal="center" wrapText="1"/>
    </xf>
    <xf numFmtId="164" fontId="5" fillId="2" borderId="5" xfId="2" applyNumberFormat="1" applyFont="1" applyFill="1" applyBorder="1" applyAlignment="1">
      <alignment horizontal="center" wrapText="1"/>
    </xf>
    <xf numFmtId="38" fontId="3" fillId="2" borderId="5" xfId="0" applyNumberFormat="1" applyFont="1" applyFill="1" applyBorder="1" applyAlignment="1">
      <alignment horizontal="center" wrapText="1"/>
    </xf>
    <xf numFmtId="3" fontId="3" fillId="0" borderId="3" xfId="0" applyNumberFormat="1" applyFont="1" applyBorder="1"/>
    <xf numFmtId="38" fontId="3" fillId="0" borderId="3" xfId="0" applyNumberFormat="1" applyFont="1" applyBorder="1"/>
    <xf numFmtId="38" fontId="3" fillId="2" borderId="3" xfId="0" applyNumberFormat="1" applyFont="1" applyFill="1" applyBorder="1" applyAlignment="1">
      <alignment horizontal="right" wrapText="1"/>
    </xf>
    <xf numFmtId="3" fontId="5" fillId="0" borderId="3" xfId="1" applyNumberFormat="1" applyFont="1" applyFill="1" applyBorder="1" applyAlignment="1">
      <alignment horizontal="right" wrapText="1"/>
    </xf>
    <xf numFmtId="3" fontId="5" fillId="0" borderId="3" xfId="2" applyNumberFormat="1" applyFont="1" applyFill="1" applyBorder="1" applyAlignment="1">
      <alignment horizontal="right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1" fillId="0" borderId="8" xfId="0" applyFont="1" applyBorder="1"/>
    <xf numFmtId="3" fontId="0" fillId="0" borderId="9" xfId="0" applyNumberFormat="1" applyBorder="1"/>
    <xf numFmtId="3" fontId="0" fillId="0" borderId="1" xfId="0" applyNumberFormat="1" applyBorder="1"/>
    <xf numFmtId="3" fontId="0" fillId="0" borderId="0" xfId="0" applyNumberFormat="1"/>
    <xf numFmtId="3" fontId="5" fillId="0" borderId="3" xfId="1" applyNumberFormat="1" applyFont="1" applyFill="1" applyBorder="1"/>
    <xf numFmtId="38" fontId="3" fillId="0" borderId="3" xfId="0" applyNumberFormat="1" applyFont="1" applyFill="1" applyBorder="1"/>
    <xf numFmtId="38" fontId="3" fillId="0" borderId="3" xfId="0" applyNumberFormat="1" applyFont="1" applyFill="1" applyBorder="1" applyAlignment="1">
      <alignment horizontal="right" wrapText="1"/>
    </xf>
    <xf numFmtId="0" fontId="3" fillId="0" borderId="0" xfId="0" applyFont="1" applyFill="1"/>
    <xf numFmtId="3" fontId="3" fillId="0" borderId="3" xfId="0" applyNumberFormat="1" applyFont="1" applyFill="1" applyBorder="1"/>
    <xf numFmtId="3" fontId="0" fillId="0" borderId="9" xfId="0" applyNumberFormat="1" applyFill="1" applyBorder="1"/>
    <xf numFmtId="3" fontId="0" fillId="0" borderId="10" xfId="0" applyNumberFormat="1" applyBorder="1"/>
    <xf numFmtId="0" fontId="5" fillId="0" borderId="11" xfId="2" applyFont="1" applyFill="1" applyBorder="1" applyAlignment="1">
      <alignment horizontal="left" wrapText="1"/>
    </xf>
    <xf numFmtId="165" fontId="3" fillId="0" borderId="3" xfId="0" applyNumberFormat="1" applyFont="1" applyFill="1" applyBorder="1"/>
    <xf numFmtId="0" fontId="3" fillId="0" borderId="0" xfId="0" applyFont="1" applyAlignment="1">
      <alignment wrapText="1"/>
    </xf>
    <xf numFmtId="0" fontId="5" fillId="3" borderId="1" xfId="2" applyFont="1" applyFill="1" applyBorder="1" applyAlignment="1">
      <alignment horizontal="left"/>
    </xf>
  </cellXfs>
  <cellStyles count="4">
    <cellStyle name="Normal" xfId="0" builtinId="0"/>
    <cellStyle name="Normal_Master Expend Table" xfId="1"/>
    <cellStyle name="Normal_Sheet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C36" sqref="C36"/>
    </sheetView>
  </sheetViews>
  <sheetFormatPr defaultRowHeight="12.75" x14ac:dyDescent="0.2"/>
  <cols>
    <col min="1" max="1" width="48.85546875" style="5" customWidth="1"/>
    <col min="2" max="2" width="13.140625" style="15" customWidth="1"/>
    <col min="3" max="3" width="14.28515625" style="15" customWidth="1"/>
    <col min="4" max="4" width="16.42578125" style="15" customWidth="1"/>
  </cols>
  <sheetData>
    <row r="1" spans="1:4" ht="23.25" x14ac:dyDescent="0.35">
      <c r="A1" s="14" t="s">
        <v>0</v>
      </c>
      <c r="C1" s="16"/>
    </row>
    <row r="2" spans="1:4" x14ac:dyDescent="0.2">
      <c r="A2" s="39" t="s">
        <v>115</v>
      </c>
    </row>
    <row r="3" spans="1:4" x14ac:dyDescent="0.2">
      <c r="A3" s="13" t="s">
        <v>45</v>
      </c>
    </row>
    <row r="5" spans="1:4" ht="66" customHeight="1" x14ac:dyDescent="0.2">
      <c r="A5" s="17" t="s">
        <v>1</v>
      </c>
      <c r="B5" s="18" t="s">
        <v>46</v>
      </c>
      <c r="C5" s="18" t="s">
        <v>47</v>
      </c>
      <c r="D5" s="18" t="s">
        <v>48</v>
      </c>
    </row>
    <row r="6" spans="1:4" ht="12" customHeight="1" x14ac:dyDescent="0.2">
      <c r="A6" s="19"/>
      <c r="B6" s="20"/>
      <c r="C6" s="21"/>
      <c r="D6" s="21"/>
    </row>
    <row r="7" spans="1:4" ht="12" customHeight="1" x14ac:dyDescent="0.2">
      <c r="A7" s="22" t="s">
        <v>98</v>
      </c>
      <c r="B7" s="23">
        <f>Detail!C6</f>
        <v>0.52922170584725847</v>
      </c>
      <c r="C7" s="23">
        <f>Detail!I6</f>
        <v>0.1111711553029595</v>
      </c>
      <c r="D7" s="23">
        <f>+B7+C7</f>
        <v>0.64039286115021798</v>
      </c>
    </row>
    <row r="8" spans="1:4" ht="12" customHeight="1" x14ac:dyDescent="0.2">
      <c r="A8" s="22" t="s">
        <v>49</v>
      </c>
      <c r="B8" s="23">
        <f>Detail!C8</f>
        <v>0.4831738024234109</v>
      </c>
      <c r="C8" s="23">
        <f>Detail!I8</f>
        <v>0.16043479174923048</v>
      </c>
      <c r="D8" s="23">
        <f>+B8+C8</f>
        <v>0.64360859417264138</v>
      </c>
    </row>
    <row r="9" spans="1:4" ht="12" customHeight="1" x14ac:dyDescent="0.2">
      <c r="A9" s="22" t="s">
        <v>50</v>
      </c>
      <c r="B9" s="23">
        <f>Detail!C9</f>
        <v>0.52796178069928601</v>
      </c>
      <c r="C9" s="23">
        <f>Detail!I9</f>
        <v>0.1006153518564547</v>
      </c>
      <c r="D9" s="23">
        <f t="shared" ref="D9:D45" si="0">+B9+C9</f>
        <v>0.62857713255574077</v>
      </c>
    </row>
    <row r="10" spans="1:4" ht="12" customHeight="1" x14ac:dyDescent="0.2">
      <c r="A10" s="24" t="s">
        <v>51</v>
      </c>
      <c r="B10" s="23">
        <f>Detail!C10</f>
        <v>0.41551721281230536</v>
      </c>
      <c r="C10" s="23">
        <f>Detail!I10</f>
        <v>0.14376443127883753</v>
      </c>
      <c r="D10" s="25">
        <f t="shared" si="0"/>
        <v>0.55928164409114289</v>
      </c>
    </row>
    <row r="11" spans="1:4" ht="12" customHeight="1" x14ac:dyDescent="0.2">
      <c r="A11" s="24" t="s">
        <v>52</v>
      </c>
      <c r="B11" s="23">
        <f>Detail!C11</f>
        <v>0.40348282357368404</v>
      </c>
      <c r="C11" s="23">
        <f>Detail!I11</f>
        <v>0.15716531210327198</v>
      </c>
      <c r="D11" s="25">
        <f t="shared" si="0"/>
        <v>0.56064813567695604</v>
      </c>
    </row>
    <row r="12" spans="1:4" ht="12" customHeight="1" x14ac:dyDescent="0.2">
      <c r="A12" s="24" t="s">
        <v>53</v>
      </c>
      <c r="B12" s="23">
        <f>Detail!C12</f>
        <v>0.5014235758630643</v>
      </c>
      <c r="C12" s="23">
        <f>Detail!I12</f>
        <v>4.8103495731791332E-2</v>
      </c>
      <c r="D12" s="25">
        <f t="shared" si="0"/>
        <v>0.54952707159485559</v>
      </c>
    </row>
    <row r="13" spans="1:4" ht="12" customHeight="1" x14ac:dyDescent="0.2">
      <c r="A13" s="24" t="s">
        <v>12</v>
      </c>
      <c r="B13" s="23">
        <f>Detail!C13</f>
        <v>0.4655312432262701</v>
      </c>
      <c r="C13" s="23">
        <f>Detail!I13</f>
        <v>0.15300497685379866</v>
      </c>
      <c r="D13" s="25">
        <f t="shared" si="0"/>
        <v>0.61853622008006881</v>
      </c>
    </row>
    <row r="14" spans="1:4" ht="12" customHeight="1" x14ac:dyDescent="0.2">
      <c r="A14" s="24" t="s">
        <v>13</v>
      </c>
      <c r="B14" s="23">
        <f>Detail!C14</f>
        <v>0.52002944393578321</v>
      </c>
      <c r="C14" s="23">
        <f>Detail!I14</f>
        <v>0.12415453140225674</v>
      </c>
      <c r="D14" s="25">
        <f t="shared" si="0"/>
        <v>0.64418397533803995</v>
      </c>
    </row>
    <row r="15" spans="1:4" ht="12" customHeight="1" x14ac:dyDescent="0.2">
      <c r="A15" s="24" t="s">
        <v>54</v>
      </c>
      <c r="B15" s="23">
        <f>Detail!C16</f>
        <v>0.5223324283279368</v>
      </c>
      <c r="C15" s="23">
        <f>Detail!I16</f>
        <v>0.11501878384553388</v>
      </c>
      <c r="D15" s="25">
        <f t="shared" si="0"/>
        <v>0.63735121217347068</v>
      </c>
    </row>
    <row r="16" spans="1:4" ht="12" customHeight="1" x14ac:dyDescent="0.2">
      <c r="A16" s="24" t="s">
        <v>55</v>
      </c>
      <c r="B16" s="23">
        <f>Detail!C18</f>
        <v>0.45510511890837663</v>
      </c>
      <c r="C16" s="23">
        <f>Detail!I18</f>
        <v>0.16444626961634701</v>
      </c>
      <c r="D16" s="25">
        <f t="shared" si="0"/>
        <v>0.61955138852472369</v>
      </c>
    </row>
    <row r="17" spans="1:4" ht="12" customHeight="1" x14ac:dyDescent="0.2">
      <c r="A17" s="24" t="s">
        <v>56</v>
      </c>
      <c r="B17" s="23">
        <f>Detail!C19</f>
        <v>0.52381138302288144</v>
      </c>
      <c r="C17" s="23">
        <f>Detail!I19</f>
        <v>0.12175764816388208</v>
      </c>
      <c r="D17" s="25">
        <f t="shared" si="0"/>
        <v>0.64556903118676356</v>
      </c>
    </row>
    <row r="18" spans="1:4" ht="12" customHeight="1" x14ac:dyDescent="0.2">
      <c r="A18" s="24" t="s">
        <v>57</v>
      </c>
      <c r="B18" s="23">
        <f>Detail!C17</f>
        <v>0.50069458126596278</v>
      </c>
      <c r="C18" s="23">
        <f>Detail!I17</f>
        <v>0.15008452302758271</v>
      </c>
      <c r="D18" s="25">
        <f t="shared" si="0"/>
        <v>0.65077910429354546</v>
      </c>
    </row>
    <row r="19" spans="1:4" ht="12" customHeight="1" x14ac:dyDescent="0.2">
      <c r="A19" s="24" t="s">
        <v>18</v>
      </c>
      <c r="B19" s="23">
        <f>Detail!C20</f>
        <v>0.57350494115814876</v>
      </c>
      <c r="C19" s="23">
        <f>Detail!I20</f>
        <v>8.6487765405281677E-2</v>
      </c>
      <c r="D19" s="25">
        <f t="shared" si="0"/>
        <v>0.65999270656343045</v>
      </c>
    </row>
    <row r="20" spans="1:4" ht="12" customHeight="1" x14ac:dyDescent="0.2">
      <c r="A20" s="24" t="s">
        <v>58</v>
      </c>
      <c r="B20" s="23">
        <f>Detail!C21</f>
        <v>0.38638126870600786</v>
      </c>
      <c r="C20" s="23">
        <f>Detail!I21</f>
        <v>0.26415082845398546</v>
      </c>
      <c r="D20" s="25">
        <f t="shared" si="0"/>
        <v>0.65053209715999327</v>
      </c>
    </row>
    <row r="21" spans="1:4" ht="12" customHeight="1" x14ac:dyDescent="0.2">
      <c r="A21" s="24" t="s">
        <v>59</v>
      </c>
      <c r="B21" s="23">
        <f>Detail!C22</f>
        <v>0.50863338207190456</v>
      </c>
      <c r="C21" s="23">
        <f>Detail!I22</f>
        <v>0.12499364250160012</v>
      </c>
      <c r="D21" s="25">
        <f t="shared" si="0"/>
        <v>0.63362702457350473</v>
      </c>
    </row>
    <row r="22" spans="1:4" ht="12" customHeight="1" x14ac:dyDescent="0.2">
      <c r="A22" s="24" t="s">
        <v>91</v>
      </c>
      <c r="B22" s="23">
        <f>Detail!C23</f>
        <v>0.49219147605279701</v>
      </c>
      <c r="C22" s="23">
        <f>Detail!I23</f>
        <v>0.13401012101469367</v>
      </c>
      <c r="D22" s="25">
        <f t="shared" si="0"/>
        <v>0.62620159706749068</v>
      </c>
    </row>
    <row r="23" spans="1:4" ht="12" customHeight="1" x14ac:dyDescent="0.2">
      <c r="A23" s="24" t="s">
        <v>60</v>
      </c>
      <c r="B23" s="23">
        <f>Detail!C24</f>
        <v>0.52677354084189432</v>
      </c>
      <c r="C23" s="23">
        <f>Detail!I24</f>
        <v>8.9190205878877854E-2</v>
      </c>
      <c r="D23" s="25">
        <f t="shared" si="0"/>
        <v>0.61596374672077214</v>
      </c>
    </row>
    <row r="24" spans="1:4" ht="12" customHeight="1" x14ac:dyDescent="0.2">
      <c r="A24" s="24" t="s">
        <v>61</v>
      </c>
      <c r="B24" s="23">
        <f>Detail!C25</f>
        <v>0.44909368183933568</v>
      </c>
      <c r="C24" s="23">
        <f>Detail!I25</f>
        <v>0.15988647576869772</v>
      </c>
      <c r="D24" s="25">
        <f t="shared" si="0"/>
        <v>0.60898015760803337</v>
      </c>
    </row>
    <row r="25" spans="1:4" ht="12" customHeight="1" x14ac:dyDescent="0.2">
      <c r="A25" s="24" t="s">
        <v>62</v>
      </c>
      <c r="B25" s="23">
        <f>Detail!C26</f>
        <v>0.47927660523199289</v>
      </c>
      <c r="C25" s="23">
        <f>Detail!I26</f>
        <v>0.16203400661582801</v>
      </c>
      <c r="D25" s="25">
        <f t="shared" si="0"/>
        <v>0.6413106118478209</v>
      </c>
    </row>
    <row r="26" spans="1:4" ht="12" customHeight="1" x14ac:dyDescent="0.2">
      <c r="A26" s="24" t="s">
        <v>63</v>
      </c>
      <c r="B26" s="23">
        <f>Detail!C27</f>
        <v>0.48613477161667368</v>
      </c>
      <c r="C26" s="23">
        <f>Detail!I27</f>
        <v>0.10363027800128433</v>
      </c>
      <c r="D26" s="25">
        <f t="shared" si="0"/>
        <v>0.58976504961795806</v>
      </c>
    </row>
    <row r="27" spans="1:4" ht="12" customHeight="1" x14ac:dyDescent="0.2">
      <c r="A27" s="24" t="s">
        <v>64</v>
      </c>
      <c r="B27" s="25">
        <f>Detail!C29</f>
        <v>0.51350203862584498</v>
      </c>
      <c r="C27" s="23">
        <f>Detail!I29</f>
        <v>0.16380479551752788</v>
      </c>
      <c r="D27" s="25">
        <f t="shared" si="0"/>
        <v>0.67730683414337289</v>
      </c>
    </row>
    <row r="28" spans="1:4" ht="12" customHeight="1" x14ac:dyDescent="0.2">
      <c r="A28" s="24" t="s">
        <v>65</v>
      </c>
      <c r="B28" s="25">
        <f>Detail!C30</f>
        <v>0.47444868451146405</v>
      </c>
      <c r="C28" s="23">
        <f>Detail!I30</f>
        <v>0.17494626126173385</v>
      </c>
      <c r="D28" s="25">
        <f t="shared" si="0"/>
        <v>0.6493949457731979</v>
      </c>
    </row>
    <row r="29" spans="1:4" ht="12" customHeight="1" x14ac:dyDescent="0.2">
      <c r="A29" s="24" t="s">
        <v>26</v>
      </c>
      <c r="B29" s="25">
        <f>Detail!C31</f>
        <v>0.47320040674335151</v>
      </c>
      <c r="C29" s="23">
        <f>Detail!I31</f>
        <v>9.0723914227585439E-2</v>
      </c>
      <c r="D29" s="25">
        <f t="shared" si="0"/>
        <v>0.56392432097093692</v>
      </c>
    </row>
    <row r="30" spans="1:4" ht="12" customHeight="1" x14ac:dyDescent="0.2">
      <c r="A30" s="24" t="s">
        <v>66</v>
      </c>
      <c r="B30" s="25">
        <f>Detail!C32</f>
        <v>0.56668826025834573</v>
      </c>
      <c r="C30" s="23">
        <f>Detail!I32</f>
        <v>7.4494564637739E-2</v>
      </c>
      <c r="D30" s="25">
        <f>+B30+C30</f>
        <v>0.64118282489608469</v>
      </c>
    </row>
    <row r="31" spans="1:4" ht="12" customHeight="1" x14ac:dyDescent="0.2">
      <c r="A31" s="24" t="s">
        <v>67</v>
      </c>
      <c r="B31" s="25">
        <f>Detail!C33</f>
        <v>0.46179439341198913</v>
      </c>
      <c r="C31" s="23">
        <f>Detail!I33</f>
        <v>8.8675440969969849E-2</v>
      </c>
      <c r="D31" s="25">
        <f t="shared" si="0"/>
        <v>0.55046983438195896</v>
      </c>
    </row>
    <row r="32" spans="1:4" ht="12" customHeight="1" x14ac:dyDescent="0.2">
      <c r="A32" s="24" t="s">
        <v>68</v>
      </c>
      <c r="B32" s="25">
        <f>Detail!C34</f>
        <v>0.43725553344376972</v>
      </c>
      <c r="C32" s="23">
        <f>Detail!I34</f>
        <v>0.10450338138702715</v>
      </c>
      <c r="D32" s="25">
        <f t="shared" si="0"/>
        <v>0.54175891483079686</v>
      </c>
    </row>
    <row r="33" spans="1:4" ht="12" customHeight="1" x14ac:dyDescent="0.2">
      <c r="A33" s="24" t="s">
        <v>69</v>
      </c>
      <c r="B33" s="25">
        <f>Detail!C35</f>
        <v>0.30155617811118196</v>
      </c>
      <c r="C33" s="23">
        <f>Detail!I35</f>
        <v>0.11623197927704325</v>
      </c>
      <c r="D33" s="25">
        <f t="shared" si="0"/>
        <v>0.41778815738822522</v>
      </c>
    </row>
    <row r="34" spans="1:4" ht="12" customHeight="1" x14ac:dyDescent="0.2">
      <c r="A34" s="24" t="s">
        <v>70</v>
      </c>
      <c r="B34" s="25">
        <f>Detail!C36</f>
        <v>0.40214697075973288</v>
      </c>
      <c r="C34" s="23">
        <f>Detail!I36</f>
        <v>9.9042101216885545E-2</v>
      </c>
      <c r="D34" s="25">
        <f t="shared" si="0"/>
        <v>0.50118907197661844</v>
      </c>
    </row>
    <row r="35" spans="1:4" ht="12" customHeight="1" x14ac:dyDescent="0.2">
      <c r="A35" s="24" t="s">
        <v>71</v>
      </c>
      <c r="B35" s="25">
        <f>Detail!C38</f>
        <v>0.5072454432073128</v>
      </c>
      <c r="C35" s="23">
        <f>Detail!I38</f>
        <v>0.15922027320149809</v>
      </c>
      <c r="D35" s="25">
        <f t="shared" si="0"/>
        <v>0.66646571640881092</v>
      </c>
    </row>
    <row r="36" spans="1:4" ht="12" customHeight="1" x14ac:dyDescent="0.2">
      <c r="A36" s="24" t="s">
        <v>92</v>
      </c>
      <c r="B36" s="25">
        <f>Detail!C39</f>
        <v>0.48099643688277544</v>
      </c>
      <c r="C36" s="23">
        <f>Detail!I39</f>
        <v>0.14579238763292185</v>
      </c>
      <c r="D36" s="25">
        <f t="shared" si="0"/>
        <v>0.62678882451569728</v>
      </c>
    </row>
    <row r="37" spans="1:4" ht="12" customHeight="1" x14ac:dyDescent="0.2">
      <c r="A37" s="24" t="s">
        <v>29</v>
      </c>
      <c r="B37" s="25">
        <f>Detail!C40</f>
        <v>0.57134177346108928</v>
      </c>
      <c r="C37" s="23">
        <f>Detail!I40</f>
        <v>0.11062027583695756</v>
      </c>
      <c r="D37" s="25">
        <f t="shared" si="0"/>
        <v>0.68196204929804682</v>
      </c>
    </row>
    <row r="38" spans="1:4" ht="12" customHeight="1" x14ac:dyDescent="0.2">
      <c r="A38" s="24" t="s">
        <v>72</v>
      </c>
      <c r="B38" s="25">
        <f>Detail!C41</f>
        <v>0.48393952503964943</v>
      </c>
      <c r="C38" s="23">
        <f>Detail!I41</f>
        <v>0.12692538949762536</v>
      </c>
      <c r="D38" s="25">
        <f t="shared" si="0"/>
        <v>0.61086491453727476</v>
      </c>
    </row>
    <row r="39" spans="1:4" ht="12" customHeight="1" x14ac:dyDescent="0.2">
      <c r="A39" s="24" t="s">
        <v>73</v>
      </c>
      <c r="B39" s="25">
        <f>Detail!C42</f>
        <v>0.48647908967219339</v>
      </c>
      <c r="C39" s="23">
        <f>Detail!I42</f>
        <v>0.1666522242092022</v>
      </c>
      <c r="D39" s="25">
        <f t="shared" si="0"/>
        <v>0.65313131388139556</v>
      </c>
    </row>
    <row r="40" spans="1:4" ht="12" customHeight="1" x14ac:dyDescent="0.2">
      <c r="A40" s="24" t="s">
        <v>31</v>
      </c>
      <c r="B40" s="25">
        <f>Detail!C43</f>
        <v>0.53422481359264462</v>
      </c>
      <c r="C40" s="23">
        <f>Detail!I43</f>
        <v>9.8780307064060741E-2</v>
      </c>
      <c r="D40" s="25">
        <f t="shared" si="0"/>
        <v>0.63300512065670533</v>
      </c>
    </row>
    <row r="41" spans="1:4" ht="12" customHeight="1" x14ac:dyDescent="0.2">
      <c r="A41" s="24" t="s">
        <v>32</v>
      </c>
      <c r="B41" s="25">
        <f>Detail!C44</f>
        <v>0.51761837626910134</v>
      </c>
      <c r="C41" s="23">
        <f>Detail!I44</f>
        <v>0.12146416541180344</v>
      </c>
      <c r="D41" s="25">
        <f t="shared" si="0"/>
        <v>0.63908254168090473</v>
      </c>
    </row>
    <row r="42" spans="1:4" ht="12" customHeight="1" x14ac:dyDescent="0.2">
      <c r="A42" s="24" t="s">
        <v>74</v>
      </c>
      <c r="B42" s="25">
        <f>Detail!C45</f>
        <v>0.40724860660796652</v>
      </c>
      <c r="C42" s="23">
        <f>Detail!I45</f>
        <v>0.13214433762866915</v>
      </c>
      <c r="D42" s="25">
        <f t="shared" si="0"/>
        <v>0.53939294423663564</v>
      </c>
    </row>
    <row r="43" spans="1:4" ht="12" customHeight="1" x14ac:dyDescent="0.2">
      <c r="A43" s="24" t="s">
        <v>75</v>
      </c>
      <c r="B43" s="25">
        <f>Detail!C46</f>
        <v>0.49072974551750742</v>
      </c>
      <c r="C43" s="23">
        <f>Detail!I46</f>
        <v>0.14578460130646614</v>
      </c>
      <c r="D43" s="25">
        <f t="shared" si="0"/>
        <v>0.63651434682397356</v>
      </c>
    </row>
    <row r="44" spans="1:4" ht="12" customHeight="1" x14ac:dyDescent="0.2">
      <c r="A44" s="24" t="s">
        <v>93</v>
      </c>
      <c r="B44" s="25">
        <f>Detail!C47</f>
        <v>0.5581834188558078</v>
      </c>
      <c r="C44" s="23">
        <f>Detail!I47</f>
        <v>0.10028498844007074</v>
      </c>
      <c r="D44" s="25">
        <f t="shared" si="0"/>
        <v>0.65846840729587852</v>
      </c>
    </row>
    <row r="45" spans="1:4" ht="12" customHeight="1" x14ac:dyDescent="0.2">
      <c r="A45" s="24" t="s">
        <v>76</v>
      </c>
      <c r="B45" s="25">
        <f>Detail!C48</f>
        <v>0.49712229627282867</v>
      </c>
      <c r="C45" s="23">
        <f>Detail!I48</f>
        <v>0.14837263634724057</v>
      </c>
      <c r="D45" s="25">
        <f t="shared" si="0"/>
        <v>0.64549493262006918</v>
      </c>
    </row>
    <row r="47" spans="1:4" s="27" customFormat="1" x14ac:dyDescent="0.2">
      <c r="A47" s="1" t="s">
        <v>77</v>
      </c>
      <c r="B47" s="26">
        <f>Detail!C50</f>
        <v>0.48217225410239528</v>
      </c>
      <c r="C47" s="26">
        <f>Detail!I50</f>
        <v>0.14524924100687012</v>
      </c>
      <c r="D47" s="26">
        <f>B47+C47</f>
        <v>0.62742149510926537</v>
      </c>
    </row>
    <row r="49" spans="1:1" x14ac:dyDescent="0.2">
      <c r="A49" s="11" t="s">
        <v>116</v>
      </c>
    </row>
    <row r="50" spans="1:1" x14ac:dyDescent="0.2">
      <c r="A50" s="11" t="s">
        <v>100</v>
      </c>
    </row>
  </sheetData>
  <phoneticPr fontId="9" type="noConversion"/>
  <pageMargins left="0.25" right="0.25" top="1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Normal="100" workbookViewId="0">
      <pane xSplit="6" ySplit="19" topLeftCell="G35" activePane="bottomRight" state="frozen"/>
      <selection pane="topRight" activeCell="G1" sqref="G1"/>
      <selection pane="bottomLeft" activeCell="A18" sqref="A18"/>
      <selection pane="bottomRight" activeCell="A44" sqref="A44"/>
    </sheetView>
  </sheetViews>
  <sheetFormatPr defaultRowHeight="12" x14ac:dyDescent="0.2"/>
  <cols>
    <col min="1" max="1" width="36.85546875" style="5" customWidth="1"/>
    <col min="2" max="2" width="12.28515625" style="2" bestFit="1" customWidth="1"/>
    <col min="3" max="3" width="10.140625" style="2" customWidth="1"/>
    <col min="4" max="4" width="11.85546875" style="2" bestFit="1" customWidth="1"/>
    <col min="5" max="5" width="10.140625" style="2" customWidth="1"/>
    <col min="6" max="7" width="10.5703125" style="2" customWidth="1"/>
    <col min="8" max="8" width="12.85546875" style="2" bestFit="1" customWidth="1"/>
    <col min="9" max="9" width="11.5703125" style="2" customWidth="1"/>
    <col min="10" max="10" width="12.85546875" style="2" bestFit="1" customWidth="1"/>
    <col min="11" max="11" width="11.140625" style="2" customWidth="1"/>
    <col min="12" max="12" width="12.85546875" style="2" bestFit="1" customWidth="1"/>
    <col min="13" max="13" width="12" style="2" customWidth="1"/>
    <col min="14" max="14" width="12.85546875" style="2" bestFit="1" customWidth="1"/>
    <col min="15" max="15" width="10.85546875" style="2" customWidth="1"/>
    <col min="16" max="16" width="12.85546875" style="4" bestFit="1" customWidth="1"/>
    <col min="17" max="16384" width="9.140625" style="5"/>
  </cols>
  <sheetData>
    <row r="1" spans="1:16" ht="15" customHeight="1" x14ac:dyDescent="0.3">
      <c r="A1" s="1" t="s">
        <v>0</v>
      </c>
      <c r="J1" s="3"/>
      <c r="K1" s="3"/>
    </row>
    <row r="2" spans="1:16" ht="12.75" x14ac:dyDescent="0.2">
      <c r="A2" s="39" t="s">
        <v>99</v>
      </c>
    </row>
    <row r="3" spans="1:16" ht="15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5" spans="1:16" ht="46.5" customHeight="1" x14ac:dyDescent="0.2">
      <c r="A5" s="6" t="s">
        <v>1</v>
      </c>
      <c r="B5" s="31" t="s">
        <v>2</v>
      </c>
      <c r="C5" s="32" t="s">
        <v>37</v>
      </c>
      <c r="D5" s="31" t="s">
        <v>3</v>
      </c>
      <c r="E5" s="32" t="s">
        <v>38</v>
      </c>
      <c r="F5" s="31" t="s">
        <v>4</v>
      </c>
      <c r="G5" s="32" t="s">
        <v>39</v>
      </c>
      <c r="H5" s="31" t="s">
        <v>5</v>
      </c>
      <c r="I5" s="32" t="s">
        <v>40</v>
      </c>
      <c r="J5" s="31" t="s">
        <v>6</v>
      </c>
      <c r="K5" s="32" t="s">
        <v>41</v>
      </c>
      <c r="L5" s="31" t="s">
        <v>7</v>
      </c>
      <c r="M5" s="32" t="s">
        <v>42</v>
      </c>
      <c r="N5" s="31" t="s">
        <v>8</v>
      </c>
      <c r="O5" s="32" t="s">
        <v>43</v>
      </c>
      <c r="P5" s="33" t="s">
        <v>9</v>
      </c>
    </row>
    <row r="6" spans="1:16" ht="12" customHeight="1" x14ac:dyDescent="0.2">
      <c r="A6" s="22" t="s">
        <v>103</v>
      </c>
      <c r="B6" s="34">
        <v>11676957.84</v>
      </c>
      <c r="C6" s="12">
        <f>B6/P6</f>
        <v>0.52922170584725847</v>
      </c>
      <c r="D6" s="35"/>
      <c r="E6" s="12">
        <f>D6/P6</f>
        <v>0</v>
      </c>
      <c r="F6" s="35">
        <v>62309.93</v>
      </c>
      <c r="G6" s="12">
        <f>F6/P6</f>
        <v>2.8240032975766285E-3</v>
      </c>
      <c r="H6" s="35">
        <v>2452924.5099999998</v>
      </c>
      <c r="I6" s="12">
        <f>H6/$P$6</f>
        <v>0.1111711553029595</v>
      </c>
      <c r="J6" s="35">
        <v>1918004.91</v>
      </c>
      <c r="K6" s="12">
        <f>J6/P6</f>
        <v>8.692759228919314E-2</v>
      </c>
      <c r="L6" s="35">
        <v>3321819.73</v>
      </c>
      <c r="M6" s="12">
        <f>L6/P6</f>
        <v>0.15055112197165213</v>
      </c>
      <c r="N6" s="35">
        <v>2632380.12</v>
      </c>
      <c r="O6" s="12">
        <f>N6/P6</f>
        <v>0.11930442129136017</v>
      </c>
      <c r="P6" s="36">
        <f>B6+D6+F6+H6+J6+L6+N6</f>
        <v>22064397.039999999</v>
      </c>
    </row>
    <row r="7" spans="1:16" ht="12" customHeight="1" x14ac:dyDescent="0.2">
      <c r="A7" s="57" t="s">
        <v>90</v>
      </c>
      <c r="B7" s="34">
        <f>SUM(B8:B9)</f>
        <v>30542675.870000001</v>
      </c>
      <c r="C7" s="12">
        <f>B7/P7</f>
        <v>0.49437679173710725</v>
      </c>
      <c r="D7" s="34">
        <f>SUM(D8:D9)</f>
        <v>3911.86</v>
      </c>
      <c r="E7" s="12">
        <f>D7/P7</f>
        <v>6.3319036117077463E-5</v>
      </c>
      <c r="F7" s="34">
        <f>SUM(F8:F9)</f>
        <v>59860.05</v>
      </c>
      <c r="G7" s="12">
        <f>F7/P7</f>
        <v>9.6892032637161426E-4</v>
      </c>
      <c r="H7" s="34">
        <f>SUM(H8:H9)</f>
        <v>8987278.3900000006</v>
      </c>
      <c r="I7" s="12">
        <f>H7/$P$6</f>
        <v>0.40732037108048708</v>
      </c>
      <c r="J7" s="34">
        <f>SUM(J8:J9)</f>
        <v>6289860.5600000005</v>
      </c>
      <c r="K7" s="12">
        <f>J7/P7</f>
        <v>0.10181036846155565</v>
      </c>
      <c r="L7" s="34">
        <f>SUM(L8:L9)</f>
        <v>9973322.2400000002</v>
      </c>
      <c r="M7" s="12">
        <f>L7/P7</f>
        <v>0.16143245185712471</v>
      </c>
      <c r="N7" s="34">
        <f>SUM(N8:N9)</f>
        <v>5923248.1499999994</v>
      </c>
      <c r="O7" s="12">
        <f>N7/P7</f>
        <v>9.5876223469209584E-2</v>
      </c>
      <c r="P7" s="34">
        <f>SUM(P8:P9)</f>
        <v>61780157.119999997</v>
      </c>
    </row>
    <row r="8" spans="1:16" ht="12" customHeight="1" x14ac:dyDescent="0.2">
      <c r="A8" s="22" t="s">
        <v>49</v>
      </c>
      <c r="B8" s="34">
        <v>22383919.66</v>
      </c>
      <c r="C8" s="12">
        <f t="shared" ref="C8:C50" si="0">B8/P8</f>
        <v>0.4831738024234109</v>
      </c>
      <c r="D8" s="35">
        <v>3911.86</v>
      </c>
      <c r="E8" s="12">
        <f t="shared" ref="E8:E50" si="1">D8/P8</f>
        <v>8.4440450978103817E-5</v>
      </c>
      <c r="F8" s="35">
        <v>59860.05</v>
      </c>
      <c r="G8" s="12">
        <f t="shared" ref="G8:G50" si="2">F8/P8</f>
        <v>1.2921243647706828E-3</v>
      </c>
      <c r="H8" s="35">
        <v>7432438.3300000001</v>
      </c>
      <c r="I8" s="12">
        <f>H8/$P8</f>
        <v>0.16043479174923048</v>
      </c>
      <c r="J8" s="35">
        <v>4949858.33</v>
      </c>
      <c r="K8" s="12">
        <f t="shared" ref="K8:K50" si="3">J8/P8</f>
        <v>0.10684642846700133</v>
      </c>
      <c r="L8" s="35">
        <v>7181184.1200000001</v>
      </c>
      <c r="M8" s="12">
        <f t="shared" ref="M8:M50" si="4">L8/P8</f>
        <v>0.15501127996646036</v>
      </c>
      <c r="N8" s="35">
        <v>4315676.3899999997</v>
      </c>
      <c r="O8" s="12">
        <f t="shared" ref="O8:O50" si="5">N8/P8</f>
        <v>9.3157132578148255E-2</v>
      </c>
      <c r="P8" s="36">
        <f t="shared" ref="P8:P48" si="6">B8+D8+F8+H8+J8+L8+N8</f>
        <v>46326848.739999995</v>
      </c>
    </row>
    <row r="9" spans="1:16" ht="12" customHeight="1" x14ac:dyDescent="0.2">
      <c r="A9" s="22" t="s">
        <v>50</v>
      </c>
      <c r="B9" s="34">
        <v>8158756.21</v>
      </c>
      <c r="C9" s="12">
        <f t="shared" si="0"/>
        <v>0.52796178069928601</v>
      </c>
      <c r="D9" s="9"/>
      <c r="E9" s="12">
        <f t="shared" si="1"/>
        <v>0</v>
      </c>
      <c r="F9" s="8"/>
      <c r="G9" s="12">
        <f t="shared" si="2"/>
        <v>0</v>
      </c>
      <c r="H9" s="35">
        <v>1554840.06</v>
      </c>
      <c r="I9" s="12">
        <f>H9/$P9</f>
        <v>0.1006153518564547</v>
      </c>
      <c r="J9" s="35">
        <v>1340002.23</v>
      </c>
      <c r="K9" s="12">
        <f t="shared" si="3"/>
        <v>8.6712967673269192E-2</v>
      </c>
      <c r="L9" s="35">
        <v>2792138.12</v>
      </c>
      <c r="M9" s="12">
        <f t="shared" si="4"/>
        <v>0.18068222359515224</v>
      </c>
      <c r="N9" s="35">
        <v>1607571.76</v>
      </c>
      <c r="O9" s="12">
        <f t="shared" si="5"/>
        <v>0.10402767617583776</v>
      </c>
      <c r="P9" s="36">
        <f t="shared" si="6"/>
        <v>15453308.380000001</v>
      </c>
    </row>
    <row r="10" spans="1:16" ht="12" customHeight="1" x14ac:dyDescent="0.2">
      <c r="A10" s="7" t="s">
        <v>11</v>
      </c>
      <c r="B10" s="37">
        <f>SUM(B11:B12)</f>
        <v>26621760.32</v>
      </c>
      <c r="C10" s="12">
        <f t="shared" si="0"/>
        <v>0.41551721281230536</v>
      </c>
      <c r="D10" s="37">
        <f>SUM(D11:D12)</f>
        <v>21321</v>
      </c>
      <c r="E10" s="12">
        <f t="shared" si="1"/>
        <v>3.327819944241449E-4</v>
      </c>
      <c r="F10" s="37">
        <f>SUM(F11:F12)</f>
        <v>39107.550000000003</v>
      </c>
      <c r="G10" s="12">
        <f t="shared" si="2"/>
        <v>6.103976589297861E-4</v>
      </c>
      <c r="H10" s="37">
        <f>SUM(H11:H12)</f>
        <v>9210839.1999999993</v>
      </c>
      <c r="I10" s="12">
        <f t="shared" ref="I10:I50" si="7">H10/$P10</f>
        <v>0.14376443127883753</v>
      </c>
      <c r="J10" s="37">
        <f>SUM(J11:J12)</f>
        <v>10197140.619999999</v>
      </c>
      <c r="K10" s="12">
        <f t="shared" si="3"/>
        <v>0.15915880085113557</v>
      </c>
      <c r="L10" s="37">
        <f>SUM(L11:L12)</f>
        <v>11028643.23</v>
      </c>
      <c r="M10" s="12">
        <f t="shared" si="4"/>
        <v>0.17213704281561576</v>
      </c>
      <c r="N10" s="37">
        <f>SUM(N11:N12)</f>
        <v>6950159.2299999995</v>
      </c>
      <c r="O10" s="12">
        <f t="shared" si="5"/>
        <v>0.10847933258875189</v>
      </c>
      <c r="P10" s="36">
        <f t="shared" si="6"/>
        <v>64068971.149999999</v>
      </c>
    </row>
    <row r="11" spans="1:16" ht="12" customHeight="1" x14ac:dyDescent="0.2">
      <c r="A11" s="24" t="s">
        <v>104</v>
      </c>
      <c r="B11" s="34">
        <v>22674342.309999999</v>
      </c>
      <c r="C11" s="12">
        <f t="shared" si="0"/>
        <v>0.40348282357368404</v>
      </c>
      <c r="D11" s="35">
        <v>20561.62</v>
      </c>
      <c r="E11" s="12">
        <f t="shared" si="1"/>
        <v>3.6588759142046904E-4</v>
      </c>
      <c r="F11" s="35">
        <v>39107.550000000003</v>
      </c>
      <c r="G11" s="12">
        <f t="shared" si="2"/>
        <v>6.9590661026979221E-4</v>
      </c>
      <c r="H11" s="35">
        <v>8832148.1799999997</v>
      </c>
      <c r="I11" s="12">
        <f t="shared" si="7"/>
        <v>0.15716531210327198</v>
      </c>
      <c r="J11" s="35">
        <v>9028170.2799999993</v>
      </c>
      <c r="K11" s="12">
        <f t="shared" si="3"/>
        <v>0.16065346401125308</v>
      </c>
      <c r="L11" s="35">
        <v>9302508.4100000001</v>
      </c>
      <c r="M11" s="12">
        <f t="shared" si="4"/>
        <v>0.16553522515752928</v>
      </c>
      <c r="N11" s="35">
        <v>6299710.7599999998</v>
      </c>
      <c r="O11" s="12">
        <f t="shared" si="5"/>
        <v>0.11210138095257147</v>
      </c>
      <c r="P11" s="36">
        <f t="shared" si="6"/>
        <v>56196549.109999992</v>
      </c>
    </row>
    <row r="12" spans="1:16" ht="12" customHeight="1" x14ac:dyDescent="0.2">
      <c r="A12" s="24" t="s">
        <v>105</v>
      </c>
      <c r="B12" s="34">
        <v>3947418.01</v>
      </c>
      <c r="C12" s="12">
        <f t="shared" si="0"/>
        <v>0.5014235758630643</v>
      </c>
      <c r="D12" s="9">
        <v>759.38</v>
      </c>
      <c r="E12" s="12">
        <f t="shared" si="1"/>
        <v>9.6460783751375196E-5</v>
      </c>
      <c r="F12" s="8"/>
      <c r="G12" s="12">
        <f t="shared" si="2"/>
        <v>0</v>
      </c>
      <c r="H12" s="35">
        <v>378691.02</v>
      </c>
      <c r="I12" s="12">
        <f t="shared" si="7"/>
        <v>4.8103495731791332E-2</v>
      </c>
      <c r="J12" s="35">
        <v>1168970.3400000001</v>
      </c>
      <c r="K12" s="12">
        <f t="shared" si="3"/>
        <v>0.14848928754840995</v>
      </c>
      <c r="L12" s="35">
        <v>1726134.82</v>
      </c>
      <c r="M12" s="12">
        <f t="shared" si="4"/>
        <v>0.21926350127438035</v>
      </c>
      <c r="N12" s="35">
        <v>650448.47</v>
      </c>
      <c r="O12" s="12">
        <f t="shared" si="5"/>
        <v>8.2623678798602621E-2</v>
      </c>
      <c r="P12" s="36">
        <f t="shared" si="6"/>
        <v>7872422.04</v>
      </c>
    </row>
    <row r="13" spans="1:16" ht="12" customHeight="1" x14ac:dyDescent="0.2">
      <c r="A13" s="7" t="s">
        <v>12</v>
      </c>
      <c r="B13" s="34">
        <v>12498679.09</v>
      </c>
      <c r="C13" s="12">
        <f t="shared" si="0"/>
        <v>0.4655312432262701</v>
      </c>
      <c r="D13" s="9"/>
      <c r="E13" s="12">
        <f t="shared" si="1"/>
        <v>0</v>
      </c>
      <c r="F13" s="35">
        <v>47175.81</v>
      </c>
      <c r="G13" s="12">
        <f t="shared" si="2"/>
        <v>1.7571307592878045E-3</v>
      </c>
      <c r="H13" s="35">
        <v>4107909.26</v>
      </c>
      <c r="I13" s="12">
        <f t="shared" si="7"/>
        <v>0.15300497685379866</v>
      </c>
      <c r="J13" s="35">
        <v>3287074.57</v>
      </c>
      <c r="K13" s="12">
        <f t="shared" si="3"/>
        <v>0.12243181060420019</v>
      </c>
      <c r="L13" s="35">
        <v>3969918</v>
      </c>
      <c r="M13" s="12">
        <f t="shared" si="4"/>
        <v>0.14786529430337969</v>
      </c>
      <c r="N13" s="35">
        <v>2937450.07</v>
      </c>
      <c r="O13" s="12">
        <f t="shared" si="5"/>
        <v>0.10940954425306347</v>
      </c>
      <c r="P13" s="36">
        <f t="shared" si="6"/>
        <v>26848206.800000001</v>
      </c>
    </row>
    <row r="14" spans="1:16" s="53" customFormat="1" ht="12" customHeight="1" x14ac:dyDescent="0.2">
      <c r="A14" s="7" t="s">
        <v>13</v>
      </c>
      <c r="B14" s="54">
        <v>29597398</v>
      </c>
      <c r="C14" s="12">
        <f t="shared" si="0"/>
        <v>0.52002944393578321</v>
      </c>
      <c r="D14" s="9"/>
      <c r="E14" s="12">
        <f t="shared" si="1"/>
        <v>0</v>
      </c>
      <c r="F14" s="51">
        <v>156693.26</v>
      </c>
      <c r="G14" s="12">
        <f t="shared" si="2"/>
        <v>2.7531173134302247E-3</v>
      </c>
      <c r="H14" s="51">
        <v>7066236.5800000001</v>
      </c>
      <c r="I14" s="12">
        <f t="shared" si="7"/>
        <v>0.12415453140225674</v>
      </c>
      <c r="J14" s="51">
        <v>6759719.6699999999</v>
      </c>
      <c r="K14" s="12">
        <f t="shared" si="3"/>
        <v>0.11876899655678773</v>
      </c>
      <c r="L14" s="51">
        <v>7550756.3799999999</v>
      </c>
      <c r="M14" s="12">
        <f t="shared" si="4"/>
        <v>0.13266759603617748</v>
      </c>
      <c r="N14" s="51">
        <v>5784046.5</v>
      </c>
      <c r="O14" s="12">
        <f t="shared" si="5"/>
        <v>0.10162631475556444</v>
      </c>
      <c r="P14" s="52">
        <f t="shared" si="6"/>
        <v>56914850.390000008</v>
      </c>
    </row>
    <row r="15" spans="1:16" s="53" customFormat="1" ht="12" customHeight="1" x14ac:dyDescent="0.2">
      <c r="A15" s="57" t="s">
        <v>89</v>
      </c>
      <c r="B15" s="54">
        <f>B16+B17</f>
        <v>27980543.710000001</v>
      </c>
      <c r="C15" s="12">
        <f t="shared" si="0"/>
        <v>0.51040171933405953</v>
      </c>
      <c r="D15" s="54">
        <f>D16+D17</f>
        <v>0</v>
      </c>
      <c r="E15" s="12">
        <f t="shared" si="1"/>
        <v>0</v>
      </c>
      <c r="F15" s="54">
        <f>F16+F17</f>
        <v>401543.96</v>
      </c>
      <c r="G15" s="12">
        <f t="shared" si="2"/>
        <v>7.324687100306774E-3</v>
      </c>
      <c r="H15" s="54">
        <f>H16+H17</f>
        <v>7365337.1500000004</v>
      </c>
      <c r="I15" s="12">
        <f t="shared" si="7"/>
        <v>0.13435338440158648</v>
      </c>
      <c r="J15" s="54">
        <f>J16+J17</f>
        <v>6135029.0800000001</v>
      </c>
      <c r="K15" s="12">
        <f t="shared" si="3"/>
        <v>0.1119109558073864</v>
      </c>
      <c r="L15" s="54">
        <f>L16+L17</f>
        <v>6941052.9900000002</v>
      </c>
      <c r="M15" s="12">
        <f t="shared" si="4"/>
        <v>0.12661388630624343</v>
      </c>
      <c r="N15" s="54">
        <f>N16+N17</f>
        <v>5997122.9199999999</v>
      </c>
      <c r="O15" s="12">
        <f t="shared" si="5"/>
        <v>0.10939536705041732</v>
      </c>
      <c r="P15" s="54">
        <f>P16+P17</f>
        <v>54820629.810000002</v>
      </c>
    </row>
    <row r="16" spans="1:16" ht="12" customHeight="1" x14ac:dyDescent="0.2">
      <c r="A16" s="24" t="s">
        <v>106</v>
      </c>
      <c r="B16" s="34">
        <v>12846007.460000001</v>
      </c>
      <c r="C16" s="12">
        <f t="shared" si="0"/>
        <v>0.5223324283279368</v>
      </c>
      <c r="D16" s="35"/>
      <c r="E16" s="12">
        <f t="shared" si="1"/>
        <v>0</v>
      </c>
      <c r="F16" s="35">
        <v>401543.96</v>
      </c>
      <c r="G16" s="12">
        <f t="shared" si="2"/>
        <v>1.6327207683811819E-2</v>
      </c>
      <c r="H16" s="35">
        <v>2828719.94</v>
      </c>
      <c r="I16" s="12">
        <f t="shared" si="7"/>
        <v>0.11501878384553388</v>
      </c>
      <c r="J16" s="35">
        <v>2591193.7599999998</v>
      </c>
      <c r="K16" s="12">
        <f t="shared" si="3"/>
        <v>0.10536071484805108</v>
      </c>
      <c r="L16" s="35">
        <v>2898914.71</v>
      </c>
      <c r="M16" s="12">
        <f t="shared" si="4"/>
        <v>0.11787297841020222</v>
      </c>
      <c r="N16" s="35">
        <v>3027167.81</v>
      </c>
      <c r="O16" s="12">
        <f t="shared" si="5"/>
        <v>0.12308788688446413</v>
      </c>
      <c r="P16" s="36">
        <f t="shared" si="6"/>
        <v>24593547.640000001</v>
      </c>
    </row>
    <row r="17" spans="1:16" ht="12" customHeight="1" x14ac:dyDescent="0.2">
      <c r="A17" s="24" t="s">
        <v>107</v>
      </c>
      <c r="B17" s="34">
        <v>15134536.25</v>
      </c>
      <c r="C17" s="12">
        <f>B17/P17</f>
        <v>0.50069458126596278</v>
      </c>
      <c r="D17" s="9"/>
      <c r="E17" s="12">
        <f>D17/P17</f>
        <v>0</v>
      </c>
      <c r="F17" s="8"/>
      <c r="G17" s="12">
        <f>F17/P17</f>
        <v>0</v>
      </c>
      <c r="H17" s="35">
        <v>4536617.21</v>
      </c>
      <c r="I17" s="12">
        <f>H17/$P17</f>
        <v>0.15008452302758271</v>
      </c>
      <c r="J17" s="35">
        <v>3543835.32</v>
      </c>
      <c r="K17" s="12">
        <f>J17/P17</f>
        <v>0.11724040382294033</v>
      </c>
      <c r="L17" s="35">
        <v>4042138.28</v>
      </c>
      <c r="M17" s="12">
        <f>L17/P17</f>
        <v>0.13372571845560968</v>
      </c>
      <c r="N17" s="35">
        <v>2969955.11</v>
      </c>
      <c r="O17" s="12">
        <f>N17/P17</f>
        <v>9.8254773427904424E-2</v>
      </c>
      <c r="P17" s="36">
        <f>B17+D17+F17+H17+J17+L17+N17</f>
        <v>30227082.170000002</v>
      </c>
    </row>
    <row r="18" spans="1:16" ht="12" customHeight="1" x14ac:dyDescent="0.2">
      <c r="A18" s="24" t="s">
        <v>55</v>
      </c>
      <c r="B18" s="34">
        <v>4403584.1100000003</v>
      </c>
      <c r="C18" s="12">
        <f t="shared" si="0"/>
        <v>0.45510511890837663</v>
      </c>
      <c r="D18" s="35">
        <v>18477.45</v>
      </c>
      <c r="E18" s="12">
        <f t="shared" si="1"/>
        <v>1.9096222234695963E-3</v>
      </c>
      <c r="F18" s="8"/>
      <c r="G18" s="12">
        <f t="shared" si="2"/>
        <v>0</v>
      </c>
      <c r="H18" s="35">
        <v>1591177.4</v>
      </c>
      <c r="I18" s="12">
        <f t="shared" si="7"/>
        <v>0.16444626961634701</v>
      </c>
      <c r="J18" s="35">
        <v>1192493.53</v>
      </c>
      <c r="K18" s="12">
        <f t="shared" si="3"/>
        <v>0.1232427713906252</v>
      </c>
      <c r="L18" s="35">
        <v>1467277.19</v>
      </c>
      <c r="M18" s="12">
        <f t="shared" si="4"/>
        <v>0.1516413320027396</v>
      </c>
      <c r="N18" s="35">
        <v>1002961.71</v>
      </c>
      <c r="O18" s="12">
        <f t="shared" si="5"/>
        <v>0.10365488585844194</v>
      </c>
      <c r="P18" s="36">
        <f t="shared" si="6"/>
        <v>9675971.3900000006</v>
      </c>
    </row>
    <row r="19" spans="1:16" ht="12" customHeight="1" x14ac:dyDescent="0.2">
      <c r="A19" s="24" t="s">
        <v>56</v>
      </c>
      <c r="B19" s="34">
        <v>21507489.989999998</v>
      </c>
      <c r="C19" s="12">
        <f t="shared" si="0"/>
        <v>0.52381138302288144</v>
      </c>
      <c r="D19" s="35"/>
      <c r="E19" s="12">
        <f t="shared" si="1"/>
        <v>0</v>
      </c>
      <c r="F19" s="35"/>
      <c r="G19" s="12">
        <f t="shared" si="2"/>
        <v>0</v>
      </c>
      <c r="H19" s="35">
        <v>4999321.29</v>
      </c>
      <c r="I19" s="12">
        <f t="shared" si="7"/>
        <v>0.12175764816388208</v>
      </c>
      <c r="J19" s="35">
        <v>4540995.38</v>
      </c>
      <c r="K19" s="12">
        <f t="shared" si="3"/>
        <v>0.11059519597146236</v>
      </c>
      <c r="L19" s="35">
        <v>5022099.6100000003</v>
      </c>
      <c r="M19" s="12">
        <f t="shared" si="4"/>
        <v>0.12231241040288281</v>
      </c>
      <c r="N19" s="35">
        <v>4989701.6100000003</v>
      </c>
      <c r="O19" s="12">
        <f t="shared" si="5"/>
        <v>0.12152336243889139</v>
      </c>
      <c r="P19" s="36">
        <f t="shared" si="6"/>
        <v>41059607.879999995</v>
      </c>
    </row>
    <row r="20" spans="1:16" ht="12" customHeight="1" x14ac:dyDescent="0.2">
      <c r="A20" s="22" t="s">
        <v>18</v>
      </c>
      <c r="B20" s="34">
        <v>19397146.109999999</v>
      </c>
      <c r="C20" s="12">
        <f t="shared" si="0"/>
        <v>0.57350494115814876</v>
      </c>
      <c r="D20" s="35"/>
      <c r="E20" s="12">
        <f t="shared" si="1"/>
        <v>0</v>
      </c>
      <c r="F20" s="35">
        <v>11466.87</v>
      </c>
      <c r="G20" s="12">
        <f t="shared" si="2"/>
        <v>3.3903475116000669E-4</v>
      </c>
      <c r="H20" s="35">
        <v>2925198.55</v>
      </c>
      <c r="I20" s="12">
        <f t="shared" si="7"/>
        <v>8.6487765405281677E-2</v>
      </c>
      <c r="J20" s="35">
        <v>2863299.93</v>
      </c>
      <c r="K20" s="12">
        <f t="shared" si="3"/>
        <v>8.4657642343901565E-2</v>
      </c>
      <c r="L20" s="35">
        <v>4637947.67</v>
      </c>
      <c r="M20" s="12">
        <f t="shared" si="4"/>
        <v>0.13712769345005069</v>
      </c>
      <c r="N20" s="35">
        <v>3987048.96</v>
      </c>
      <c r="O20" s="12">
        <f t="shared" si="5"/>
        <v>0.11788292289145716</v>
      </c>
      <c r="P20" s="36">
        <f t="shared" si="6"/>
        <v>33822108.090000004</v>
      </c>
    </row>
    <row r="21" spans="1:16" ht="12" customHeight="1" x14ac:dyDescent="0.2">
      <c r="A21" s="60" t="s">
        <v>58</v>
      </c>
      <c r="B21" s="34">
        <v>28974446.670000002</v>
      </c>
      <c r="C21" s="12">
        <f t="shared" si="0"/>
        <v>0.38638126870600786</v>
      </c>
      <c r="D21" s="35">
        <v>14078.79</v>
      </c>
      <c r="E21" s="12">
        <f t="shared" si="1"/>
        <v>1.8774407684125953E-4</v>
      </c>
      <c r="F21" s="35">
        <v>20133.25</v>
      </c>
      <c r="G21" s="12">
        <f t="shared" si="2"/>
        <v>2.6848176832414491E-4</v>
      </c>
      <c r="H21" s="35">
        <v>19808476.010000002</v>
      </c>
      <c r="I21" s="12">
        <f t="shared" si="7"/>
        <v>0.26415082845398546</v>
      </c>
      <c r="J21" s="35">
        <v>4617196.09</v>
      </c>
      <c r="K21" s="12">
        <f t="shared" si="3"/>
        <v>6.157142890206637E-2</v>
      </c>
      <c r="L21" s="35">
        <v>14279928.449999999</v>
      </c>
      <c r="M21" s="12">
        <f t="shared" si="4"/>
        <v>0.19042630682072023</v>
      </c>
      <c r="N21" s="35">
        <v>7275003.9800000004</v>
      </c>
      <c r="O21" s="12">
        <f t="shared" si="5"/>
        <v>9.7013941272054552E-2</v>
      </c>
      <c r="P21" s="36">
        <f t="shared" si="6"/>
        <v>74989263.24000001</v>
      </c>
    </row>
    <row r="22" spans="1:16" s="53" customFormat="1" ht="12" customHeight="1" x14ac:dyDescent="0.2">
      <c r="A22" s="60" t="s">
        <v>59</v>
      </c>
      <c r="B22" s="54">
        <v>22098555.91</v>
      </c>
      <c r="C22" s="12">
        <f t="shared" si="0"/>
        <v>0.50863338207190456</v>
      </c>
      <c r="D22" s="9">
        <v>18449</v>
      </c>
      <c r="E22" s="12">
        <f t="shared" si="1"/>
        <v>4.2463305313078108E-4</v>
      </c>
      <c r="F22" s="51">
        <v>7452.34</v>
      </c>
      <c r="G22" s="12">
        <f t="shared" si="2"/>
        <v>1.7152744794669874E-4</v>
      </c>
      <c r="H22" s="51">
        <v>5430589.29</v>
      </c>
      <c r="I22" s="12">
        <f t="shared" si="7"/>
        <v>0.12499364250160012</v>
      </c>
      <c r="J22" s="51">
        <v>5395761.4299999997</v>
      </c>
      <c r="K22" s="12">
        <f t="shared" si="3"/>
        <v>0.12419202395719059</v>
      </c>
      <c r="L22" s="51">
        <v>6553290.8399999999</v>
      </c>
      <c r="M22" s="12">
        <f t="shared" si="4"/>
        <v>0.15083440281008081</v>
      </c>
      <c r="N22" s="51">
        <v>3942825.22</v>
      </c>
      <c r="O22" s="12">
        <f t="shared" si="5"/>
        <v>9.0750388158146442E-2</v>
      </c>
      <c r="P22" s="52">
        <f t="shared" si="6"/>
        <v>43446924.030000001</v>
      </c>
    </row>
    <row r="23" spans="1:16" ht="12" customHeight="1" x14ac:dyDescent="0.2">
      <c r="A23" s="60" t="s">
        <v>108</v>
      </c>
      <c r="B23" s="34">
        <v>8436305.2699999996</v>
      </c>
      <c r="C23" s="12">
        <f t="shared" si="0"/>
        <v>0.49219147605279701</v>
      </c>
      <c r="D23" s="35">
        <v>29468.57</v>
      </c>
      <c r="E23" s="12">
        <f t="shared" si="1"/>
        <v>1.7192572460651573E-3</v>
      </c>
      <c r="F23" s="8">
        <v>78358.86</v>
      </c>
      <c r="G23" s="12">
        <f t="shared" si="2"/>
        <v>4.5716177557446865E-3</v>
      </c>
      <c r="H23" s="35">
        <v>2296972.5099999998</v>
      </c>
      <c r="I23" s="12">
        <f t="shared" si="7"/>
        <v>0.13401012101469367</v>
      </c>
      <c r="J23" s="35">
        <v>1466295.36</v>
      </c>
      <c r="K23" s="12">
        <f t="shared" si="3"/>
        <v>8.5546700180962915E-2</v>
      </c>
      <c r="L23" s="35">
        <v>3244506.79</v>
      </c>
      <c r="M23" s="12">
        <f t="shared" si="4"/>
        <v>0.18929122820059147</v>
      </c>
      <c r="N23" s="35">
        <v>1588383.93</v>
      </c>
      <c r="O23" s="12">
        <f t="shared" si="5"/>
        <v>9.2669599549145124E-2</v>
      </c>
      <c r="P23" s="36">
        <f t="shared" si="6"/>
        <v>17140291.289999999</v>
      </c>
    </row>
    <row r="24" spans="1:16" s="53" customFormat="1" ht="12" customHeight="1" x14ac:dyDescent="0.2">
      <c r="A24" s="60" t="s">
        <v>60</v>
      </c>
      <c r="B24" s="54">
        <v>22351823.210000001</v>
      </c>
      <c r="C24" s="12">
        <f t="shared" si="0"/>
        <v>0.52677354084189432</v>
      </c>
      <c r="D24" s="51"/>
      <c r="E24" s="12">
        <f t="shared" si="1"/>
        <v>0</v>
      </c>
      <c r="F24" s="51">
        <v>65701.850000000006</v>
      </c>
      <c r="G24" s="12">
        <f t="shared" si="2"/>
        <v>1.548419376763808E-3</v>
      </c>
      <c r="H24" s="51">
        <v>3784479.59</v>
      </c>
      <c r="I24" s="12">
        <f t="shared" si="7"/>
        <v>8.9190205878877854E-2</v>
      </c>
      <c r="J24" s="51">
        <v>5041013.79</v>
      </c>
      <c r="K24" s="12">
        <f t="shared" si="3"/>
        <v>0.11880340402849481</v>
      </c>
      <c r="L24" s="51">
        <v>7326848.2999999998</v>
      </c>
      <c r="M24" s="12">
        <f t="shared" si="4"/>
        <v>0.17267449665921072</v>
      </c>
      <c r="N24" s="51">
        <v>3861693.46</v>
      </c>
      <c r="O24" s="12">
        <f t="shared" si="5"/>
        <v>9.1009933214758379E-2</v>
      </c>
      <c r="P24" s="52">
        <f t="shared" si="6"/>
        <v>42431560.200000003</v>
      </c>
    </row>
    <row r="25" spans="1:16" ht="12" customHeight="1" x14ac:dyDescent="0.2">
      <c r="A25" s="60" t="s">
        <v>61</v>
      </c>
      <c r="B25" s="34">
        <v>32274011.100000001</v>
      </c>
      <c r="C25" s="12">
        <f t="shared" si="0"/>
        <v>0.44909368183933568</v>
      </c>
      <c r="D25" s="35">
        <v>32.450000000000003</v>
      </c>
      <c r="E25" s="12">
        <f t="shared" si="1"/>
        <v>4.5154257183999181E-7</v>
      </c>
      <c r="F25" s="35">
        <v>427886.96</v>
      </c>
      <c r="G25" s="12">
        <f t="shared" si="2"/>
        <v>5.9540578852140431E-3</v>
      </c>
      <c r="H25" s="35">
        <v>11490203.720000001</v>
      </c>
      <c r="I25" s="12">
        <f t="shared" si="7"/>
        <v>0.15988647576869772</v>
      </c>
      <c r="J25" s="35">
        <v>11746017.52</v>
      </c>
      <c r="K25" s="12">
        <f t="shared" si="3"/>
        <v>0.16344613127452703</v>
      </c>
      <c r="L25" s="35">
        <v>7651983.9699999997</v>
      </c>
      <c r="M25" s="12">
        <f t="shared" si="4"/>
        <v>0.10647755073935872</v>
      </c>
      <c r="N25" s="35">
        <v>8274627.4800000004</v>
      </c>
      <c r="O25" s="12">
        <f t="shared" si="5"/>
        <v>0.11514165095029492</v>
      </c>
      <c r="P25" s="36">
        <f t="shared" si="6"/>
        <v>71864763.200000003</v>
      </c>
    </row>
    <row r="26" spans="1:16" ht="12" customHeight="1" x14ac:dyDescent="0.2">
      <c r="A26" s="60" t="s">
        <v>62</v>
      </c>
      <c r="B26" s="34">
        <v>80393662.719999999</v>
      </c>
      <c r="C26" s="12">
        <f t="shared" si="0"/>
        <v>0.47927660523199289</v>
      </c>
      <c r="D26" s="35">
        <v>1139408.49</v>
      </c>
      <c r="E26" s="12">
        <f t="shared" si="1"/>
        <v>6.792722393575641E-3</v>
      </c>
      <c r="F26" s="35">
        <v>1293121.43</v>
      </c>
      <c r="G26" s="12">
        <f t="shared" si="2"/>
        <v>7.7091007941967812E-3</v>
      </c>
      <c r="H26" s="35">
        <v>27179518.329999998</v>
      </c>
      <c r="I26" s="12">
        <f t="shared" si="7"/>
        <v>0.16203400661582801</v>
      </c>
      <c r="J26" s="35">
        <v>20916655.670000002</v>
      </c>
      <c r="K26" s="12">
        <f t="shared" si="3"/>
        <v>0.12469718859855074</v>
      </c>
      <c r="L26" s="35">
        <v>19233136.02</v>
      </c>
      <c r="M26" s="12">
        <f t="shared" si="4"/>
        <v>0.11466068129941727</v>
      </c>
      <c r="N26" s="35">
        <v>17584090.390000001</v>
      </c>
      <c r="O26" s="12">
        <f t="shared" si="5"/>
        <v>0.10482969506643858</v>
      </c>
      <c r="P26" s="36">
        <f t="shared" si="6"/>
        <v>167739593.05000001</v>
      </c>
    </row>
    <row r="27" spans="1:16" ht="12" customHeight="1" x14ac:dyDescent="0.2">
      <c r="A27" s="60" t="s">
        <v>63</v>
      </c>
      <c r="B27" s="34">
        <v>10532412.48</v>
      </c>
      <c r="C27" s="12">
        <f t="shared" si="0"/>
        <v>0.48613477161667368</v>
      </c>
      <c r="D27" s="8"/>
      <c r="E27" s="12">
        <f t="shared" si="1"/>
        <v>0</v>
      </c>
      <c r="F27" s="8">
        <v>401991.06</v>
      </c>
      <c r="G27" s="12">
        <f t="shared" si="2"/>
        <v>1.8554327654384133E-2</v>
      </c>
      <c r="H27" s="35">
        <v>2245214.4900000002</v>
      </c>
      <c r="I27" s="12">
        <f t="shared" si="7"/>
        <v>0.10363027800128433</v>
      </c>
      <c r="J27" s="35">
        <v>3471467.06</v>
      </c>
      <c r="K27" s="12">
        <f t="shared" si="3"/>
        <v>0.16022927791638344</v>
      </c>
      <c r="L27" s="35">
        <v>2882899.28</v>
      </c>
      <c r="M27" s="12">
        <f t="shared" si="4"/>
        <v>0.13306330204385167</v>
      </c>
      <c r="N27" s="35">
        <v>2131638.2000000002</v>
      </c>
      <c r="O27" s="12">
        <f t="shared" si="5"/>
        <v>9.8388042767422773E-2</v>
      </c>
      <c r="P27" s="36">
        <f t="shared" si="6"/>
        <v>21665622.57</v>
      </c>
    </row>
    <row r="28" spans="1:16" s="53" customFormat="1" ht="12" customHeight="1" x14ac:dyDescent="0.2">
      <c r="A28" s="7" t="s">
        <v>109</v>
      </c>
      <c r="B28" s="50"/>
      <c r="C28" s="12">
        <f t="shared" si="0"/>
        <v>0</v>
      </c>
      <c r="D28" s="51"/>
      <c r="E28" s="12">
        <f t="shared" si="1"/>
        <v>0</v>
      </c>
      <c r="F28" s="51">
        <v>17108.05</v>
      </c>
      <c r="G28" s="12">
        <f t="shared" si="2"/>
        <v>1.0302881754758856E-3</v>
      </c>
      <c r="H28" s="51">
        <v>2850295.84</v>
      </c>
      <c r="I28" s="12">
        <f t="shared" si="7"/>
        <v>0.17165171369969731</v>
      </c>
      <c r="J28" s="51">
        <v>1332595.31</v>
      </c>
      <c r="K28" s="12">
        <f t="shared" si="3"/>
        <v>8.0252114682130476E-2</v>
      </c>
      <c r="L28" s="51">
        <v>11294927.949999999</v>
      </c>
      <c r="M28" s="12">
        <f t="shared" si="4"/>
        <v>0.68020789685189631</v>
      </c>
      <c r="N28" s="51">
        <v>1110184.32</v>
      </c>
      <c r="O28" s="12">
        <f t="shared" si="5"/>
        <v>6.6857986590800056E-2</v>
      </c>
      <c r="P28" s="52">
        <f t="shared" si="6"/>
        <v>16605111.469999999</v>
      </c>
    </row>
    <row r="29" spans="1:16" s="53" customFormat="1" ht="12" customHeight="1" x14ac:dyDescent="0.2">
      <c r="A29" s="60" t="s">
        <v>64</v>
      </c>
      <c r="B29" s="54">
        <v>29402659.260000002</v>
      </c>
      <c r="C29" s="12">
        <f t="shared" si="0"/>
        <v>0.51350203862584498</v>
      </c>
      <c r="D29" s="51">
        <v>4180.8100000000004</v>
      </c>
      <c r="E29" s="12">
        <f t="shared" si="1"/>
        <v>7.3015656139237213E-5</v>
      </c>
      <c r="F29" s="51"/>
      <c r="G29" s="12">
        <f t="shared" si="2"/>
        <v>0</v>
      </c>
      <c r="H29" s="51">
        <v>9379313.4700000007</v>
      </c>
      <c r="I29" s="12">
        <f t="shared" si="7"/>
        <v>0.16380479551752788</v>
      </c>
      <c r="J29" s="51">
        <v>4893501.95</v>
      </c>
      <c r="K29" s="12">
        <f t="shared" si="3"/>
        <v>8.5462447635239761E-2</v>
      </c>
      <c r="L29" s="51">
        <v>8387377.6600000001</v>
      </c>
      <c r="M29" s="12">
        <f t="shared" si="4"/>
        <v>0.14648115631480024</v>
      </c>
      <c r="N29" s="51">
        <v>5192056.49</v>
      </c>
      <c r="O29" s="12">
        <f t="shared" si="5"/>
        <v>9.0676546250447854E-2</v>
      </c>
      <c r="P29" s="52">
        <f t="shared" si="6"/>
        <v>57259089.640000008</v>
      </c>
    </row>
    <row r="30" spans="1:16" s="53" customFormat="1" ht="12" customHeight="1" x14ac:dyDescent="0.2">
      <c r="A30" s="60" t="s">
        <v>65</v>
      </c>
      <c r="B30" s="54">
        <v>18551822.77</v>
      </c>
      <c r="C30" s="12">
        <f t="shared" si="0"/>
        <v>0.47444868451146405</v>
      </c>
      <c r="D30" s="51">
        <v>2798.31</v>
      </c>
      <c r="E30" s="12">
        <f t="shared" si="1"/>
        <v>7.1564638947619431E-5</v>
      </c>
      <c r="F30" s="8"/>
      <c r="G30" s="12">
        <f t="shared" si="2"/>
        <v>0</v>
      </c>
      <c r="H30" s="51">
        <v>6840723.0099999998</v>
      </c>
      <c r="I30" s="12">
        <f t="shared" si="7"/>
        <v>0.17494626126173385</v>
      </c>
      <c r="J30" s="51">
        <v>4136790.69</v>
      </c>
      <c r="K30" s="12">
        <f t="shared" si="3"/>
        <v>0.10579525932856741</v>
      </c>
      <c r="L30" s="51">
        <v>4964393.41</v>
      </c>
      <c r="M30" s="12">
        <f t="shared" si="4"/>
        <v>0.12696056619194845</v>
      </c>
      <c r="N30" s="51">
        <v>4605324.92</v>
      </c>
      <c r="O30" s="12">
        <f t="shared" si="5"/>
        <v>0.11777766406733862</v>
      </c>
      <c r="P30" s="52">
        <f t="shared" si="6"/>
        <v>39101853.109999999</v>
      </c>
    </row>
    <row r="31" spans="1:16" s="53" customFormat="1" ht="12" customHeight="1" x14ac:dyDescent="0.2">
      <c r="A31" s="7" t="s">
        <v>26</v>
      </c>
      <c r="B31" s="38">
        <f>SUM(B32:B36)</f>
        <v>20000090.040000003</v>
      </c>
      <c r="C31" s="12">
        <f t="shared" si="0"/>
        <v>0.47320040674335151</v>
      </c>
      <c r="D31" s="38">
        <f>SUM(D32:D36)</f>
        <v>8381.5600000000013</v>
      </c>
      <c r="E31" s="12">
        <f t="shared" si="1"/>
        <v>1.9830698727913354E-4</v>
      </c>
      <c r="F31" s="38">
        <f>SUM(F32:F36)</f>
        <v>277372.89999999997</v>
      </c>
      <c r="G31" s="12">
        <f t="shared" si="2"/>
        <v>6.5626189100688129E-3</v>
      </c>
      <c r="H31" s="38">
        <f>SUM(H32:H36)</f>
        <v>3834498.93</v>
      </c>
      <c r="I31" s="12">
        <f t="shared" si="7"/>
        <v>9.0723914227585439E-2</v>
      </c>
      <c r="J31" s="38">
        <f>SUM(J32:J36)</f>
        <v>5986562.9500000002</v>
      </c>
      <c r="K31" s="12">
        <f t="shared" si="3"/>
        <v>0.14164156347641513</v>
      </c>
      <c r="L31" s="38">
        <f>SUM(L32:L36)</f>
        <v>7066145.4299999997</v>
      </c>
      <c r="M31" s="12">
        <f t="shared" si="4"/>
        <v>0.1671843919150513</v>
      </c>
      <c r="N31" s="38">
        <f>SUM(N32:N36)</f>
        <v>5092529.0200000005</v>
      </c>
      <c r="O31" s="12">
        <f t="shared" si="5"/>
        <v>0.12048879774024863</v>
      </c>
      <c r="P31" s="52">
        <f t="shared" si="6"/>
        <v>42265580.830000006</v>
      </c>
    </row>
    <row r="32" spans="1:16" s="53" customFormat="1" ht="12" customHeight="1" x14ac:dyDescent="0.2">
      <c r="A32" s="24" t="s">
        <v>110</v>
      </c>
      <c r="B32" s="54">
        <v>8372592.0300000003</v>
      </c>
      <c r="C32" s="12">
        <f t="shared" si="0"/>
        <v>0.56668826025834573</v>
      </c>
      <c r="D32" s="51">
        <v>950</v>
      </c>
      <c r="E32" s="12">
        <f t="shared" si="1"/>
        <v>6.429954371554736E-5</v>
      </c>
      <c r="F32" s="51">
        <v>79007.429999999993</v>
      </c>
      <c r="G32" s="12">
        <f t="shared" si="2"/>
        <v>5.3475175780400503E-3</v>
      </c>
      <c r="H32" s="51">
        <v>1100627.3500000001</v>
      </c>
      <c r="I32" s="12">
        <f t="shared" si="7"/>
        <v>7.4494564637739E-2</v>
      </c>
      <c r="J32" s="51">
        <v>1273299.04</v>
      </c>
      <c r="K32" s="12">
        <f t="shared" si="3"/>
        <v>8.618162872152052E-2</v>
      </c>
      <c r="L32" s="51">
        <v>2289249.5499999998</v>
      </c>
      <c r="M32" s="12">
        <f t="shared" si="4"/>
        <v>0.1549449489642338</v>
      </c>
      <c r="N32" s="51">
        <v>1658874</v>
      </c>
      <c r="O32" s="12">
        <f t="shared" si="5"/>
        <v>0.11227878029640517</v>
      </c>
      <c r="P32" s="52">
        <f t="shared" si="6"/>
        <v>14774599.400000002</v>
      </c>
    </row>
    <row r="33" spans="1:16" s="53" customFormat="1" ht="12" customHeight="1" x14ac:dyDescent="0.2">
      <c r="A33" s="24" t="s">
        <v>111</v>
      </c>
      <c r="B33" s="54">
        <v>4289683.7300000004</v>
      </c>
      <c r="C33" s="12">
        <f t="shared" si="0"/>
        <v>0.46179439341198913</v>
      </c>
      <c r="D33" s="51"/>
      <c r="E33" s="12">
        <f t="shared" si="1"/>
        <v>0</v>
      </c>
      <c r="F33" s="51">
        <v>100380.37</v>
      </c>
      <c r="G33" s="12">
        <f t="shared" si="2"/>
        <v>1.0806179427736278E-2</v>
      </c>
      <c r="H33" s="51">
        <v>823720.69</v>
      </c>
      <c r="I33" s="12">
        <f t="shared" si="7"/>
        <v>8.8675440969969849E-2</v>
      </c>
      <c r="J33" s="51">
        <v>1587372.72</v>
      </c>
      <c r="K33" s="12">
        <f t="shared" si="3"/>
        <v>0.17088435150232839</v>
      </c>
      <c r="L33" s="51">
        <v>1383451.23</v>
      </c>
      <c r="M33" s="12">
        <f t="shared" si="4"/>
        <v>0.14893173058539683</v>
      </c>
      <c r="N33" s="51">
        <v>1104554.99</v>
      </c>
      <c r="O33" s="12">
        <f t="shared" si="5"/>
        <v>0.11890790410257952</v>
      </c>
      <c r="P33" s="52">
        <f t="shared" si="6"/>
        <v>9289163.7300000004</v>
      </c>
    </row>
    <row r="34" spans="1:16" s="53" customFormat="1" ht="12" customHeight="1" x14ac:dyDescent="0.2">
      <c r="A34" s="24" t="s">
        <v>112</v>
      </c>
      <c r="B34" s="54">
        <v>4215085.03</v>
      </c>
      <c r="C34" s="12">
        <f t="shared" si="0"/>
        <v>0.43725553344376972</v>
      </c>
      <c r="D34" s="9"/>
      <c r="E34" s="12">
        <f t="shared" si="1"/>
        <v>0</v>
      </c>
      <c r="F34" s="51">
        <v>30788.67</v>
      </c>
      <c r="G34" s="12">
        <f t="shared" si="2"/>
        <v>3.1938896200331664E-3</v>
      </c>
      <c r="H34" s="51">
        <v>1007398.66</v>
      </c>
      <c r="I34" s="12">
        <f t="shared" si="7"/>
        <v>0.10450338138702715</v>
      </c>
      <c r="J34" s="51">
        <v>1373375.32</v>
      </c>
      <c r="K34" s="12">
        <f t="shared" si="3"/>
        <v>0.14246829041195117</v>
      </c>
      <c r="L34" s="51">
        <v>1582265.24</v>
      </c>
      <c r="M34" s="12">
        <f t="shared" si="4"/>
        <v>0.16413766902484866</v>
      </c>
      <c r="N34" s="51">
        <v>1430953.72</v>
      </c>
      <c r="O34" s="12">
        <f t="shared" si="5"/>
        <v>0.14844123611237012</v>
      </c>
      <c r="P34" s="52">
        <f t="shared" si="6"/>
        <v>9639866.6400000006</v>
      </c>
    </row>
    <row r="35" spans="1:16" s="53" customFormat="1" ht="12" customHeight="1" x14ac:dyDescent="0.2">
      <c r="A35" s="24" t="s">
        <v>113</v>
      </c>
      <c r="B35" s="54">
        <v>960611.59</v>
      </c>
      <c r="C35" s="12">
        <f t="shared" si="0"/>
        <v>0.30155617811118196</v>
      </c>
      <c r="D35" s="8">
        <v>7431.56</v>
      </c>
      <c r="E35" s="12">
        <f t="shared" si="1"/>
        <v>2.3329229569299032E-3</v>
      </c>
      <c r="F35" s="8">
        <v>2153</v>
      </c>
      <c r="G35" s="12">
        <f t="shared" si="2"/>
        <v>6.7587197388840046E-4</v>
      </c>
      <c r="H35" s="51">
        <v>370258.66</v>
      </c>
      <c r="I35" s="12">
        <f t="shared" si="7"/>
        <v>0.11623197927704325</v>
      </c>
      <c r="J35" s="51">
        <v>663577.74</v>
      </c>
      <c r="K35" s="12">
        <f t="shared" si="3"/>
        <v>0.20831100648499942</v>
      </c>
      <c r="L35" s="51">
        <v>762853.17</v>
      </c>
      <c r="M35" s="12">
        <f t="shared" si="4"/>
        <v>0.23947565155361056</v>
      </c>
      <c r="N35" s="51">
        <v>418628.82</v>
      </c>
      <c r="O35" s="12">
        <f t="shared" si="5"/>
        <v>0.13141638964234645</v>
      </c>
      <c r="P35" s="52">
        <f t="shared" si="6"/>
        <v>3185514.54</v>
      </c>
    </row>
    <row r="36" spans="1:16" s="53" customFormat="1" ht="12" customHeight="1" x14ac:dyDescent="0.2">
      <c r="A36" s="24" t="s">
        <v>114</v>
      </c>
      <c r="B36" s="54">
        <v>2162117.66</v>
      </c>
      <c r="C36" s="12">
        <f t="shared" si="0"/>
        <v>0.40214697075973288</v>
      </c>
      <c r="D36" s="9"/>
      <c r="E36" s="12">
        <f t="shared" si="1"/>
        <v>0</v>
      </c>
      <c r="F36" s="51">
        <v>65043.43</v>
      </c>
      <c r="G36" s="12">
        <f t="shared" si="2"/>
        <v>1.2097869984708756E-2</v>
      </c>
      <c r="H36" s="51">
        <v>532493.56999999995</v>
      </c>
      <c r="I36" s="12">
        <f t="shared" si="7"/>
        <v>9.9042101216885545E-2</v>
      </c>
      <c r="J36" s="51">
        <v>1088938.1299999999</v>
      </c>
      <c r="K36" s="12">
        <f t="shared" si="3"/>
        <v>0.20253900998351224</v>
      </c>
      <c r="L36" s="51">
        <v>1048326.24</v>
      </c>
      <c r="M36" s="12">
        <f t="shared" si="4"/>
        <v>0.1949853283118462</v>
      </c>
      <c r="N36" s="51">
        <v>479517.49</v>
      </c>
      <c r="O36" s="12">
        <f t="shared" si="5"/>
        <v>8.9188719743314285E-2</v>
      </c>
      <c r="P36" s="52">
        <f t="shared" si="6"/>
        <v>5376436.5200000005</v>
      </c>
    </row>
    <row r="37" spans="1:16" s="53" customFormat="1" ht="12" customHeight="1" x14ac:dyDescent="0.2">
      <c r="A37" s="7" t="s">
        <v>27</v>
      </c>
      <c r="B37" s="54">
        <v>3460</v>
      </c>
      <c r="C37" s="12">
        <f t="shared" si="0"/>
        <v>3.0143148593003203E-3</v>
      </c>
      <c r="D37" s="51"/>
      <c r="E37" s="12">
        <f t="shared" si="1"/>
        <v>0</v>
      </c>
      <c r="F37" s="8"/>
      <c r="G37" s="12">
        <f t="shared" si="2"/>
        <v>0</v>
      </c>
      <c r="H37" s="51">
        <v>926252.04</v>
      </c>
      <c r="I37" s="12">
        <f t="shared" si="7"/>
        <v>0.80694083457492327</v>
      </c>
      <c r="J37" s="10"/>
      <c r="K37" s="12">
        <f t="shared" si="3"/>
        <v>0</v>
      </c>
      <c r="L37" s="51">
        <v>218144.16</v>
      </c>
      <c r="M37" s="12">
        <f t="shared" si="4"/>
        <v>0.19004485056577647</v>
      </c>
      <c r="N37" s="10"/>
      <c r="O37" s="12">
        <f t="shared" si="5"/>
        <v>0</v>
      </c>
      <c r="P37" s="52">
        <f t="shared" si="6"/>
        <v>1147856.2</v>
      </c>
    </row>
    <row r="38" spans="1:16" ht="12" customHeight="1" x14ac:dyDescent="0.2">
      <c r="A38" s="60" t="s">
        <v>71</v>
      </c>
      <c r="B38" s="34">
        <v>13013998.939999999</v>
      </c>
      <c r="C38" s="12">
        <f t="shared" si="0"/>
        <v>0.5072454432073128</v>
      </c>
      <c r="D38" s="35">
        <v>8174.85</v>
      </c>
      <c r="E38" s="12">
        <f t="shared" si="1"/>
        <v>3.1863037875760739E-4</v>
      </c>
      <c r="F38" s="35">
        <v>91241.69</v>
      </c>
      <c r="G38" s="12">
        <f t="shared" si="2"/>
        <v>3.5563189836124456E-3</v>
      </c>
      <c r="H38" s="35">
        <v>4084989.81</v>
      </c>
      <c r="I38" s="12">
        <f t="shared" si="7"/>
        <v>0.15922027320149809</v>
      </c>
      <c r="J38" s="35">
        <v>2892712.3</v>
      </c>
      <c r="K38" s="12">
        <f t="shared" si="3"/>
        <v>0.11274898203462932</v>
      </c>
      <c r="L38" s="35">
        <v>2919816.89</v>
      </c>
      <c r="M38" s="12">
        <f t="shared" si="4"/>
        <v>0.11380543515337399</v>
      </c>
      <c r="N38" s="35">
        <v>2645282.08</v>
      </c>
      <c r="O38" s="12">
        <f t="shared" si="5"/>
        <v>0.10310491704081562</v>
      </c>
      <c r="P38" s="36">
        <f t="shared" si="6"/>
        <v>25656216.560000002</v>
      </c>
    </row>
    <row r="39" spans="1:16" ht="12" customHeight="1" x14ac:dyDescent="0.2">
      <c r="A39" s="60" t="s">
        <v>92</v>
      </c>
      <c r="B39" s="34">
        <v>3363246.47</v>
      </c>
      <c r="C39" s="12">
        <f t="shared" si="0"/>
        <v>0.48099643688277544</v>
      </c>
      <c r="D39" s="35">
        <v>5575.26</v>
      </c>
      <c r="E39" s="12">
        <f t="shared" si="1"/>
        <v>7.9734869823413883E-4</v>
      </c>
      <c r="F39" s="35">
        <v>5000</v>
      </c>
      <c r="G39" s="12">
        <f t="shared" si="2"/>
        <v>7.1507759121022048E-4</v>
      </c>
      <c r="H39" s="35">
        <v>1019416.56</v>
      </c>
      <c r="I39" s="12">
        <f t="shared" si="7"/>
        <v>0.14579238763292185</v>
      </c>
      <c r="J39" s="35">
        <v>969967.45</v>
      </c>
      <c r="K39" s="12">
        <f t="shared" si="3"/>
        <v>0.13872039753966398</v>
      </c>
      <c r="L39" s="35">
        <v>1025690.26</v>
      </c>
      <c r="M39" s="12">
        <f t="shared" si="4"/>
        <v>0.14668962408971695</v>
      </c>
      <c r="N39" s="35">
        <v>603352.19999999995</v>
      </c>
      <c r="O39" s="12">
        <f t="shared" si="5"/>
        <v>8.6288727565477424E-2</v>
      </c>
      <c r="P39" s="36">
        <f t="shared" si="6"/>
        <v>6992248.2000000002</v>
      </c>
    </row>
    <row r="40" spans="1:16" ht="12" customHeight="1" x14ac:dyDescent="0.2">
      <c r="A40" s="7" t="s">
        <v>29</v>
      </c>
      <c r="B40" s="34">
        <v>18395886.859999999</v>
      </c>
      <c r="C40" s="12">
        <f t="shared" si="0"/>
        <v>0.57134177346108928</v>
      </c>
      <c r="D40" s="9">
        <v>197184</v>
      </c>
      <c r="E40" s="12">
        <f t="shared" si="1"/>
        <v>6.1241655330637008E-3</v>
      </c>
      <c r="F40" s="35"/>
      <c r="G40" s="12">
        <f t="shared" si="2"/>
        <v>0</v>
      </c>
      <c r="H40" s="35">
        <v>3561717.65</v>
      </c>
      <c r="I40" s="12">
        <f t="shared" si="7"/>
        <v>0.11062027583695756</v>
      </c>
      <c r="J40" s="35">
        <v>3025038.26</v>
      </c>
      <c r="K40" s="12">
        <f t="shared" si="3"/>
        <v>9.3952019677514334E-2</v>
      </c>
      <c r="L40" s="35">
        <v>3740970.06</v>
      </c>
      <c r="M40" s="12">
        <f t="shared" si="4"/>
        <v>0.11618751978697686</v>
      </c>
      <c r="N40" s="35">
        <v>3276895.89</v>
      </c>
      <c r="O40" s="12">
        <f t="shared" si="5"/>
        <v>0.10177424570439843</v>
      </c>
      <c r="P40" s="36">
        <f t="shared" si="6"/>
        <v>32197692.719999995</v>
      </c>
    </row>
    <row r="41" spans="1:16" ht="12" customHeight="1" x14ac:dyDescent="0.2">
      <c r="A41" s="7" t="s">
        <v>72</v>
      </c>
      <c r="B41" s="34">
        <v>11183966.83</v>
      </c>
      <c r="C41" s="12">
        <f t="shared" si="0"/>
        <v>0.48393952503964943</v>
      </c>
      <c r="D41" s="9"/>
      <c r="E41" s="12">
        <f t="shared" si="1"/>
        <v>0</v>
      </c>
      <c r="F41" s="8"/>
      <c r="G41" s="12">
        <f t="shared" si="2"/>
        <v>0</v>
      </c>
      <c r="H41" s="35">
        <v>2933278.38</v>
      </c>
      <c r="I41" s="12">
        <f t="shared" si="7"/>
        <v>0.12692538949762536</v>
      </c>
      <c r="J41" s="35">
        <v>3091258.6</v>
      </c>
      <c r="K41" s="12">
        <f t="shared" si="3"/>
        <v>0.13376132470689128</v>
      </c>
      <c r="L41" s="35">
        <v>3459293.81</v>
      </c>
      <c r="M41" s="12">
        <f t="shared" si="4"/>
        <v>0.1496865136342683</v>
      </c>
      <c r="N41" s="35">
        <v>2442459.4500000002</v>
      </c>
      <c r="O41" s="12">
        <f t="shared" si="5"/>
        <v>0.10568724712156567</v>
      </c>
      <c r="P41" s="36">
        <f t="shared" si="6"/>
        <v>23110257.07</v>
      </c>
    </row>
    <row r="42" spans="1:16" s="53" customFormat="1" ht="12" customHeight="1" x14ac:dyDescent="0.2">
      <c r="A42" s="60" t="s">
        <v>73</v>
      </c>
      <c r="B42" s="54">
        <v>19322071.059999999</v>
      </c>
      <c r="C42" s="12">
        <f t="shared" si="0"/>
        <v>0.48647908967219339</v>
      </c>
      <c r="D42" s="9"/>
      <c r="E42" s="12">
        <f t="shared" si="1"/>
        <v>0</v>
      </c>
      <c r="F42" s="51">
        <v>375917.06</v>
      </c>
      <c r="G42" s="12">
        <f t="shared" si="2"/>
        <v>9.4646059717496608E-3</v>
      </c>
      <c r="H42" s="51">
        <v>6619125.4400000004</v>
      </c>
      <c r="I42" s="12">
        <f t="shared" si="7"/>
        <v>0.1666522242092022</v>
      </c>
      <c r="J42" s="51">
        <v>3294703.36</v>
      </c>
      <c r="K42" s="12">
        <f t="shared" si="3"/>
        <v>8.295199237884994E-2</v>
      </c>
      <c r="L42" s="58">
        <v>5296976.1399999997</v>
      </c>
      <c r="M42" s="12">
        <f t="shared" si="4"/>
        <v>0.13336397131553293</v>
      </c>
      <c r="N42" s="51">
        <v>4809401.3499999996</v>
      </c>
      <c r="O42" s="12">
        <f t="shared" si="5"/>
        <v>0.12108811645247194</v>
      </c>
      <c r="P42" s="52">
        <f t="shared" si="6"/>
        <v>39718194.409999996</v>
      </c>
    </row>
    <row r="43" spans="1:16" ht="12" customHeight="1" x14ac:dyDescent="0.2">
      <c r="A43" s="7" t="s">
        <v>31</v>
      </c>
      <c r="B43" s="34">
        <v>21327364.010000002</v>
      </c>
      <c r="C43" s="12">
        <f t="shared" si="0"/>
        <v>0.53422481359264462</v>
      </c>
      <c r="D43" s="35"/>
      <c r="E43" s="12">
        <f t="shared" si="1"/>
        <v>0</v>
      </c>
      <c r="F43" s="8"/>
      <c r="G43" s="12">
        <f t="shared" si="2"/>
        <v>0</v>
      </c>
      <c r="H43" s="35">
        <v>3943515</v>
      </c>
      <c r="I43" s="12">
        <f t="shared" si="7"/>
        <v>9.8780307064060741E-2</v>
      </c>
      <c r="J43" s="35">
        <v>3964270.61</v>
      </c>
      <c r="K43" s="12">
        <f t="shared" si="3"/>
        <v>9.9300210127470381E-2</v>
      </c>
      <c r="L43" s="35">
        <v>5692915.0300000003</v>
      </c>
      <c r="M43" s="12">
        <f t="shared" si="4"/>
        <v>0.14260067344818178</v>
      </c>
      <c r="N43" s="35">
        <v>4994012.0999999996</v>
      </c>
      <c r="O43" s="12">
        <f t="shared" si="5"/>
        <v>0.12509399576764252</v>
      </c>
      <c r="P43" s="36">
        <f t="shared" si="6"/>
        <v>39922076.75</v>
      </c>
    </row>
    <row r="44" spans="1:16" ht="12" customHeight="1" x14ac:dyDescent="0.2">
      <c r="A44" s="7" t="s">
        <v>32</v>
      </c>
      <c r="B44" s="34">
        <v>13682241.210000001</v>
      </c>
      <c r="C44" s="12">
        <f t="shared" si="0"/>
        <v>0.51761837626910134</v>
      </c>
      <c r="D44" s="35"/>
      <c r="E44" s="12">
        <f t="shared" si="1"/>
        <v>0</v>
      </c>
      <c r="F44" s="8"/>
      <c r="G44" s="12">
        <f t="shared" si="2"/>
        <v>0</v>
      </c>
      <c r="H44" s="35">
        <v>3210670.42</v>
      </c>
      <c r="I44" s="12">
        <f t="shared" si="7"/>
        <v>0.12146416541180344</v>
      </c>
      <c r="J44" s="35">
        <v>2984864.27</v>
      </c>
      <c r="K44" s="12">
        <f t="shared" si="3"/>
        <v>0.11292160203197123</v>
      </c>
      <c r="L44" s="35">
        <v>4222910.58</v>
      </c>
      <c r="M44" s="12">
        <f t="shared" si="4"/>
        <v>0.1597586304758041</v>
      </c>
      <c r="N44" s="35">
        <v>2332380.5</v>
      </c>
      <c r="O44" s="12">
        <f t="shared" si="5"/>
        <v>8.823722581131975E-2</v>
      </c>
      <c r="P44" s="36">
        <f t="shared" si="6"/>
        <v>26433066.980000004</v>
      </c>
    </row>
    <row r="45" spans="1:16" ht="12" customHeight="1" x14ac:dyDescent="0.2">
      <c r="A45" s="60" t="s">
        <v>74</v>
      </c>
      <c r="B45" s="34">
        <v>16360559.560000001</v>
      </c>
      <c r="C45" s="12">
        <f t="shared" si="0"/>
        <v>0.40724860660796652</v>
      </c>
      <c r="D45" s="35">
        <v>33672.04</v>
      </c>
      <c r="E45" s="12">
        <f t="shared" si="1"/>
        <v>8.3816762631850434E-4</v>
      </c>
      <c r="F45" s="35">
        <v>291990.67</v>
      </c>
      <c r="G45" s="12">
        <f t="shared" si="2"/>
        <v>7.2682595643462555E-3</v>
      </c>
      <c r="H45" s="35">
        <v>5308686.8099999996</v>
      </c>
      <c r="I45" s="12">
        <f t="shared" si="7"/>
        <v>0.13214433762866915</v>
      </c>
      <c r="J45" s="35">
        <v>7686292.6799999997</v>
      </c>
      <c r="K45" s="12">
        <f t="shared" si="3"/>
        <v>0.19132792936765622</v>
      </c>
      <c r="L45" s="35">
        <v>6307267.6699999999</v>
      </c>
      <c r="M45" s="12">
        <f t="shared" si="4"/>
        <v>0.15700110749213125</v>
      </c>
      <c r="N45" s="35">
        <v>4184926.61</v>
      </c>
      <c r="O45" s="12">
        <f t="shared" si="5"/>
        <v>0.1041715917129121</v>
      </c>
      <c r="P45" s="36">
        <f t="shared" si="6"/>
        <v>40173396.039999999</v>
      </c>
    </row>
    <row r="46" spans="1:16" ht="12" customHeight="1" x14ac:dyDescent="0.2">
      <c r="A46" s="60" t="s">
        <v>75</v>
      </c>
      <c r="B46" s="34">
        <v>73245165.480000004</v>
      </c>
      <c r="C46" s="12">
        <f t="shared" si="0"/>
        <v>0.49072974551750742</v>
      </c>
      <c r="D46" s="35">
        <v>902825.03</v>
      </c>
      <c r="E46" s="12">
        <f t="shared" si="1"/>
        <v>6.048769148316163E-3</v>
      </c>
      <c r="F46" s="35">
        <v>1867287.16</v>
      </c>
      <c r="G46" s="12">
        <f t="shared" si="2"/>
        <v>1.2510496042023674E-2</v>
      </c>
      <c r="H46" s="35">
        <v>21759466.07</v>
      </c>
      <c r="I46" s="12">
        <f t="shared" si="7"/>
        <v>0.14578460130646614</v>
      </c>
      <c r="J46" s="35">
        <v>15149089.869999999</v>
      </c>
      <c r="K46" s="12">
        <f t="shared" si="3"/>
        <v>0.10149624167013281</v>
      </c>
      <c r="L46" s="35">
        <v>23003258.390000001</v>
      </c>
      <c r="M46" s="12">
        <f t="shared" si="4"/>
        <v>0.15411779141765367</v>
      </c>
      <c r="N46" s="35">
        <v>13330551.640000001</v>
      </c>
      <c r="O46" s="12">
        <f t="shared" si="5"/>
        <v>8.9312354897900237E-2</v>
      </c>
      <c r="P46" s="36">
        <f t="shared" si="6"/>
        <v>149257643.63999999</v>
      </c>
    </row>
    <row r="47" spans="1:16" ht="12" customHeight="1" x14ac:dyDescent="0.2">
      <c r="A47" s="60" t="s">
        <v>93</v>
      </c>
      <c r="B47" s="34">
        <v>17538587.629999999</v>
      </c>
      <c r="C47" s="12">
        <f t="shared" si="0"/>
        <v>0.5581834188558078</v>
      </c>
      <c r="D47" s="9">
        <v>23262.86</v>
      </c>
      <c r="E47" s="12">
        <f t="shared" si="1"/>
        <v>7.403642186645116E-4</v>
      </c>
      <c r="F47" s="35">
        <v>3046.98</v>
      </c>
      <c r="G47" s="12">
        <f t="shared" si="2"/>
        <v>9.6973242627363684E-5</v>
      </c>
      <c r="H47" s="35">
        <v>3151037.81</v>
      </c>
      <c r="I47" s="12">
        <f t="shared" si="7"/>
        <v>0.10028498844007074</v>
      </c>
      <c r="J47" s="35">
        <v>3457792.92</v>
      </c>
      <c r="K47" s="12">
        <f t="shared" si="3"/>
        <v>0.11004778232424904</v>
      </c>
      <c r="L47" s="35">
        <v>3653484.89</v>
      </c>
      <c r="M47" s="12">
        <f t="shared" si="4"/>
        <v>0.11627587863175247</v>
      </c>
      <c r="N47" s="35">
        <v>3593619.27</v>
      </c>
      <c r="O47" s="12">
        <f t="shared" si="5"/>
        <v>0.11437059428682814</v>
      </c>
      <c r="P47" s="36">
        <f t="shared" si="6"/>
        <v>31420832.359999996</v>
      </c>
    </row>
    <row r="48" spans="1:16" ht="12" customHeight="1" x14ac:dyDescent="0.2">
      <c r="A48" s="60" t="s">
        <v>76</v>
      </c>
      <c r="B48" s="34">
        <v>49470569.68</v>
      </c>
      <c r="C48" s="12">
        <f t="shared" si="0"/>
        <v>0.49712229627282867</v>
      </c>
      <c r="D48" s="35">
        <v>71460.990000000005</v>
      </c>
      <c r="E48" s="12">
        <f t="shared" si="1"/>
        <v>7.1810071467787574E-4</v>
      </c>
      <c r="F48" s="35">
        <v>184883.74</v>
      </c>
      <c r="G48" s="12">
        <f t="shared" si="2"/>
        <v>1.857868829221629E-3</v>
      </c>
      <c r="H48" s="35">
        <v>14765137.07</v>
      </c>
      <c r="I48" s="12">
        <f t="shared" si="7"/>
        <v>0.14837263634724057</v>
      </c>
      <c r="J48" s="35">
        <v>10055127.439999999</v>
      </c>
      <c r="K48" s="12">
        <f t="shared" si="3"/>
        <v>0.10104245968102482</v>
      </c>
      <c r="L48" s="35">
        <v>15967561.439999999</v>
      </c>
      <c r="M48" s="12">
        <f t="shared" si="4"/>
        <v>0.16045561755759177</v>
      </c>
      <c r="N48" s="35">
        <v>8999141.9399999995</v>
      </c>
      <c r="O48" s="12">
        <f t="shared" si="5"/>
        <v>9.0431020597414674E-2</v>
      </c>
      <c r="P48" s="36">
        <f t="shared" si="6"/>
        <v>99513882.299999997</v>
      </c>
    </row>
    <row r="50" spans="1:16" s="28" customFormat="1" hidden="1" x14ac:dyDescent="0.2">
      <c r="A50" s="28" t="s">
        <v>36</v>
      </c>
      <c r="B50" s="29">
        <f>SUM(B6:B48)-B11-B12-B32-B33-B34-B35-B36-B8-B9-B16-B17</f>
        <v>714149142.20000005</v>
      </c>
      <c r="C50" s="30">
        <f t="shared" si="0"/>
        <v>0.48217225410239528</v>
      </c>
      <c r="D50" s="29">
        <f>SUM(D6:D48)-D11-D12-D32-D33-D34-D35-D36-D8-D9-D16-D17</f>
        <v>2502663.3200000008</v>
      </c>
      <c r="E50" s="30">
        <f t="shared" si="1"/>
        <v>1.6897238167176006E-3</v>
      </c>
      <c r="F50" s="29">
        <f>SUM(F6:F48)-F11-F12-F32-F33-F34-F35-F36-F8-F9-F16-F17</f>
        <v>6186651.4300000025</v>
      </c>
      <c r="G50" s="30">
        <f t="shared" si="2"/>
        <v>4.1770429859502647E-3</v>
      </c>
      <c r="H50" s="29">
        <f>SUM(H6:H48)-H11-H12-H32-H33-H34-H35-H36-H8-H9-H16-H17</f>
        <v>215129800.57999995</v>
      </c>
      <c r="I50" s="30">
        <f t="shared" si="7"/>
        <v>0.14524924100687012</v>
      </c>
      <c r="J50" s="29">
        <f>SUM(J6:J48)-J11-J12-J32-J33-J34-J35-J36-J8-J9-J16-J17</f>
        <v>168758593.83000004</v>
      </c>
      <c r="K50" s="30">
        <f t="shared" si="3"/>
        <v>0.11394078180293261</v>
      </c>
      <c r="L50" s="29">
        <f>SUM(L6:L48)-L11-L12-L32-L33-L34-L35-L36-L8-L9-L16-L17</f>
        <v>222306564.45999995</v>
      </c>
      <c r="M50" s="30">
        <f t="shared" si="4"/>
        <v>0.15009477846214181</v>
      </c>
      <c r="N50" s="29">
        <f>SUM(N6:N48)-N11-N12-N32-N33-N34-N35-N36-N8-N9-N16-N17</f>
        <v>152074499.71000001</v>
      </c>
      <c r="O50" s="30">
        <f t="shared" si="5"/>
        <v>0.1026761778229925</v>
      </c>
      <c r="P50" s="29">
        <f>SUM(P6:P48)-P11-P12-P32-P33-P34-P35-P36-P8-P9-P16-P17</f>
        <v>1481107915.5299997</v>
      </c>
    </row>
    <row r="52" spans="1:16" x14ac:dyDescent="0.2">
      <c r="A52" s="11" t="s">
        <v>101</v>
      </c>
    </row>
    <row r="53" spans="1:16" x14ac:dyDescent="0.2">
      <c r="A53" s="11" t="s">
        <v>100</v>
      </c>
    </row>
  </sheetData>
  <mergeCells count="1">
    <mergeCell ref="A3:P3"/>
  </mergeCells>
  <phoneticPr fontId="9" type="noConversion"/>
  <pageMargins left="0.18" right="0.09" top="0.54" bottom="0.14000000000000001" header="0.09" footer="0.14000000000000001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41" sqref="B41"/>
    </sheetView>
  </sheetViews>
  <sheetFormatPr defaultRowHeight="12.75" x14ac:dyDescent="0.2"/>
  <cols>
    <col min="1" max="1" width="31.85546875" bestFit="1" customWidth="1"/>
    <col min="2" max="2" width="10.140625" style="49" bestFit="1" customWidth="1"/>
  </cols>
  <sheetData>
    <row r="1" spans="1:2" s="40" customFormat="1" ht="38.25" x14ac:dyDescent="0.2">
      <c r="A1" s="41" t="s">
        <v>1</v>
      </c>
      <c r="B1" s="42" t="s">
        <v>102</v>
      </c>
    </row>
    <row r="2" spans="1:2" x14ac:dyDescent="0.2">
      <c r="A2" s="43" t="s">
        <v>80</v>
      </c>
      <c r="B2" s="56">
        <v>134104.79</v>
      </c>
    </row>
    <row r="3" spans="1:2" x14ac:dyDescent="0.2">
      <c r="A3" s="46" t="s">
        <v>86</v>
      </c>
      <c r="B3" s="47">
        <v>610172.26</v>
      </c>
    </row>
    <row r="4" spans="1:2" x14ac:dyDescent="0.2">
      <c r="A4" s="44" t="s">
        <v>10</v>
      </c>
      <c r="B4" s="47">
        <v>132645.01</v>
      </c>
    </row>
    <row r="5" spans="1:2" x14ac:dyDescent="0.2">
      <c r="A5" s="44" t="s">
        <v>87</v>
      </c>
      <c r="B5" s="47">
        <v>1670176.65</v>
      </c>
    </row>
    <row r="6" spans="1:2" x14ac:dyDescent="0.2">
      <c r="A6" s="44" t="s">
        <v>12</v>
      </c>
      <c r="B6" s="47">
        <v>226625.7</v>
      </c>
    </row>
    <row r="7" spans="1:2" x14ac:dyDescent="0.2">
      <c r="A7" s="44" t="s">
        <v>13</v>
      </c>
      <c r="B7" s="47">
        <v>1059249.99</v>
      </c>
    </row>
    <row r="8" spans="1:2" x14ac:dyDescent="0.2">
      <c r="A8" s="44" t="s">
        <v>14</v>
      </c>
      <c r="B8" s="47">
        <v>331853.69</v>
      </c>
    </row>
    <row r="9" spans="1:2" x14ac:dyDescent="0.2">
      <c r="A9" s="44" t="s">
        <v>15</v>
      </c>
      <c r="B9" s="47">
        <v>201193.94</v>
      </c>
    </row>
    <row r="10" spans="1:2" x14ac:dyDescent="0.2">
      <c r="A10" s="44" t="s">
        <v>16</v>
      </c>
      <c r="B10" s="55">
        <v>523366.81</v>
      </c>
    </row>
    <row r="11" spans="1:2" x14ac:dyDescent="0.2">
      <c r="A11" s="44" t="s">
        <v>81</v>
      </c>
      <c r="B11" s="47">
        <v>64579.48</v>
      </c>
    </row>
    <row r="12" spans="1:2" x14ac:dyDescent="0.2">
      <c r="A12" s="44" t="s">
        <v>17</v>
      </c>
      <c r="B12" s="47">
        <v>580260.94999999995</v>
      </c>
    </row>
    <row r="13" spans="1:2" x14ac:dyDescent="0.2">
      <c r="A13" s="44" t="s">
        <v>78</v>
      </c>
      <c r="B13" s="47">
        <v>159785.54999999999</v>
      </c>
    </row>
    <row r="14" spans="1:2" x14ac:dyDescent="0.2">
      <c r="A14" s="44" t="s">
        <v>18</v>
      </c>
      <c r="B14" s="47">
        <v>339036.55</v>
      </c>
    </row>
    <row r="15" spans="1:2" x14ac:dyDescent="0.2">
      <c r="A15" s="44" t="s">
        <v>88</v>
      </c>
      <c r="B15" s="47">
        <v>56291.07</v>
      </c>
    </row>
    <row r="16" spans="1:2" x14ac:dyDescent="0.2">
      <c r="A16" s="44" t="s">
        <v>19</v>
      </c>
      <c r="B16" s="47">
        <v>2380013.6800000002</v>
      </c>
    </row>
    <row r="17" spans="1:2" x14ac:dyDescent="0.2">
      <c r="A17" s="44" t="s">
        <v>94</v>
      </c>
      <c r="B17" s="47">
        <v>966648.8</v>
      </c>
    </row>
    <row r="18" spans="1:2" x14ac:dyDescent="0.2">
      <c r="A18" s="44" t="s">
        <v>96</v>
      </c>
      <c r="B18" s="47">
        <v>999.21</v>
      </c>
    </row>
    <row r="19" spans="1:2" x14ac:dyDescent="0.2">
      <c r="A19" s="44" t="s">
        <v>20</v>
      </c>
      <c r="B19" s="47">
        <v>534177.48</v>
      </c>
    </row>
    <row r="20" spans="1:2" x14ac:dyDescent="0.2">
      <c r="A20" s="44" t="s">
        <v>21</v>
      </c>
      <c r="B20" s="47">
        <v>1895113.83</v>
      </c>
    </row>
    <row r="21" spans="1:2" x14ac:dyDescent="0.2">
      <c r="A21" s="44" t="s">
        <v>22</v>
      </c>
      <c r="B21" s="47">
        <v>7153774.3700000001</v>
      </c>
    </row>
    <row r="22" spans="1:2" x14ac:dyDescent="0.2">
      <c r="A22" s="44" t="s">
        <v>23</v>
      </c>
      <c r="B22" s="47">
        <v>275682.34999999998</v>
      </c>
    </row>
    <row r="23" spans="1:2" x14ac:dyDescent="0.2">
      <c r="A23" s="44" t="s">
        <v>24</v>
      </c>
      <c r="B23" s="47">
        <v>1507838.71</v>
      </c>
    </row>
    <row r="24" spans="1:2" x14ac:dyDescent="0.2">
      <c r="A24" s="44" t="s">
        <v>25</v>
      </c>
      <c r="B24" s="47">
        <v>557246.97</v>
      </c>
    </row>
    <row r="25" spans="1:2" hidden="1" x14ac:dyDescent="0.2">
      <c r="A25" s="44" t="s">
        <v>26</v>
      </c>
      <c r="B25" s="47"/>
    </row>
    <row r="26" spans="1:2" hidden="1" x14ac:dyDescent="0.2">
      <c r="A26" s="44" t="s">
        <v>27</v>
      </c>
      <c r="B26" s="47">
        <v>0</v>
      </c>
    </row>
    <row r="27" spans="1:2" x14ac:dyDescent="0.2">
      <c r="A27" s="44" t="s">
        <v>28</v>
      </c>
      <c r="B27" s="47">
        <v>341084.81</v>
      </c>
    </row>
    <row r="28" spans="1:2" x14ac:dyDescent="0.2">
      <c r="A28" s="44" t="s">
        <v>82</v>
      </c>
      <c r="B28" s="47">
        <v>22672.63</v>
      </c>
    </row>
    <row r="29" spans="1:2" x14ac:dyDescent="0.2">
      <c r="A29" s="44" t="s">
        <v>95</v>
      </c>
      <c r="B29" s="47">
        <v>77152.55</v>
      </c>
    </row>
    <row r="30" spans="1:2" x14ac:dyDescent="0.2">
      <c r="A30" s="44" t="s">
        <v>83</v>
      </c>
      <c r="B30" s="47">
        <v>92283.49</v>
      </c>
    </row>
    <row r="31" spans="1:2" x14ac:dyDescent="0.2">
      <c r="A31" s="44" t="s">
        <v>29</v>
      </c>
      <c r="B31" s="47">
        <v>298972.46999999997</v>
      </c>
    </row>
    <row r="32" spans="1:2" x14ac:dyDescent="0.2">
      <c r="A32" s="44" t="s">
        <v>97</v>
      </c>
      <c r="B32" s="47">
        <v>242026.62</v>
      </c>
    </row>
    <row r="33" spans="1:2" x14ac:dyDescent="0.2">
      <c r="A33" s="44" t="s">
        <v>30</v>
      </c>
      <c r="B33" s="47">
        <v>757067.83</v>
      </c>
    </row>
    <row r="34" spans="1:2" x14ac:dyDescent="0.2">
      <c r="A34" s="44" t="s">
        <v>31</v>
      </c>
      <c r="B34" s="47">
        <v>351411.79</v>
      </c>
    </row>
    <row r="35" spans="1:2" x14ac:dyDescent="0.2">
      <c r="A35" s="44" t="s">
        <v>32</v>
      </c>
      <c r="B35" s="47">
        <v>412794.33</v>
      </c>
    </row>
    <row r="36" spans="1:2" x14ac:dyDescent="0.2">
      <c r="A36" s="44" t="s">
        <v>33</v>
      </c>
      <c r="B36" s="47">
        <v>940029.84</v>
      </c>
    </row>
    <row r="37" spans="1:2" x14ac:dyDescent="0.2">
      <c r="A37" s="44" t="s">
        <v>34</v>
      </c>
      <c r="B37" s="47">
        <v>3788915.78</v>
      </c>
    </row>
    <row r="38" spans="1:2" x14ac:dyDescent="0.2">
      <c r="A38" s="44" t="s">
        <v>84</v>
      </c>
      <c r="B38" s="47">
        <v>309338.02</v>
      </c>
    </row>
    <row r="39" spans="1:2" x14ac:dyDescent="0.2">
      <c r="A39" s="44" t="s">
        <v>79</v>
      </c>
      <c r="B39" s="47">
        <v>139781.38</v>
      </c>
    </row>
    <row r="40" spans="1:2" x14ac:dyDescent="0.2">
      <c r="A40" s="44" t="s">
        <v>35</v>
      </c>
      <c r="B40" s="47">
        <v>3096909.08</v>
      </c>
    </row>
    <row r="41" spans="1:2" x14ac:dyDescent="0.2">
      <c r="A41" s="45" t="s">
        <v>85</v>
      </c>
      <c r="B41" s="48">
        <f>SUM(B2:B40)</f>
        <v>32231278.459999993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F27C931F384B99A051B55B84B537" ma:contentTypeVersion="6" ma:contentTypeDescription="Create a new document." ma:contentTypeScope="" ma:versionID="d933ee059f6c79647d699dfc27346ad2">
  <xsd:schema xmlns:xsd="http://www.w3.org/2001/XMLSchema" xmlns:xs="http://www.w3.org/2001/XMLSchema" xmlns:p="http://schemas.microsoft.com/office/2006/metadata/properties" xmlns:ns2="aa5e197e-bee5-437e-9882-da1c1f2d97f8" targetNamespace="http://schemas.microsoft.com/office/2006/metadata/properties" ma:root="true" ma:fieldsID="a978ea119e0e873870cb029d8551ad99" ns2:_="">
    <xsd:import namespace="aa5e197e-bee5-437e-9882-da1c1f2d9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e197e-bee5-437e-9882-da1c1f2d9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4BFFE-C920-411A-9D4C-C3D5BE32CE7D}"/>
</file>

<file path=customXml/itemProps2.xml><?xml version="1.0" encoding="utf-8"?>
<ds:datastoreItem xmlns:ds="http://schemas.openxmlformats.org/officeDocument/2006/customXml" ds:itemID="{52743C18-8974-428B-843B-29510A2A965F}"/>
</file>

<file path=customXml/itemProps3.xml><?xml version="1.0" encoding="utf-8"?>
<ds:datastoreItem xmlns:ds="http://schemas.openxmlformats.org/officeDocument/2006/customXml" ds:itemID="{3D1DB133-0671-4E98-A808-F47586F19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Detail</vt:lpstr>
      <vt:lpstr>Library Detail</vt:lpstr>
      <vt:lpstr>Detail!Print_Area</vt:lpstr>
    </vt:vector>
  </TitlesOfParts>
  <Company>Minnesota State Colleges and Universities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2015-04-17T14:01:49Z</cp:lastPrinted>
  <dcterms:created xsi:type="dcterms:W3CDTF">2008-03-05T13:52:28Z</dcterms:created>
  <dcterms:modified xsi:type="dcterms:W3CDTF">2018-04-19T17:59:20Z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0x010100D4F6F27C931F384B99A051B55B84B537</vt:lpwstr>
  </property>
</Properties>
</file>