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5527fe\Desktop\Offsite work files\Allocation\FY2020 Cost Study\"/>
    </mc:Choice>
  </mc:AlternateContent>
  <bookViews>
    <workbookView xWindow="0" yWindow="0" windowWidth="21600" windowHeight="9720"/>
  </bookViews>
  <sheets>
    <sheet name="Summary" sheetId="2" r:id="rId1"/>
    <sheet name="Detail" sheetId="1" r:id="rId2"/>
    <sheet name="Library Detail" sheetId="3" r:id="rId3"/>
  </sheets>
  <definedNames>
    <definedName name="_xlnm.Print_Area" localSheetId="1">Detail!$A$1:$P$49</definedName>
  </definedNames>
  <calcPr calcId="162913"/>
</workbook>
</file>

<file path=xl/calcChain.xml><?xml version="1.0" encoding="utf-8"?>
<calcChain xmlns="http://schemas.openxmlformats.org/spreadsheetml/2006/main">
  <c r="B39" i="3" l="1"/>
  <c r="N14" i="1" l="1"/>
  <c r="L14" i="1"/>
  <c r="J14" i="1"/>
  <c r="H14" i="1"/>
  <c r="F14" i="1"/>
  <c r="D14" i="1"/>
  <c r="B14" i="1"/>
  <c r="N6" i="1" l="1"/>
  <c r="L6" i="1"/>
  <c r="J6" i="1"/>
  <c r="H6" i="1"/>
  <c r="F6" i="1"/>
  <c r="D6" i="1"/>
  <c r="B6" i="1"/>
  <c r="P23" i="1" l="1"/>
  <c r="O23" i="1" s="1"/>
  <c r="I23" i="1" l="1"/>
  <c r="G23" i="1"/>
  <c r="E23" i="1"/>
  <c r="C23" i="1"/>
  <c r="M23" i="1"/>
  <c r="K23" i="1"/>
  <c r="N30" i="1" l="1"/>
  <c r="L30" i="1"/>
  <c r="J30" i="1"/>
  <c r="H30" i="1"/>
  <c r="F30" i="1"/>
  <c r="D30" i="1"/>
  <c r="B30" i="1"/>
  <c r="N9" i="1"/>
  <c r="L9" i="1"/>
  <c r="J9" i="1"/>
  <c r="H9" i="1"/>
  <c r="F9" i="1"/>
  <c r="D9" i="1"/>
  <c r="B9" i="1"/>
  <c r="N48" i="1" l="1"/>
  <c r="L48" i="1"/>
  <c r="F48" i="1"/>
  <c r="J48" i="1"/>
  <c r="B48" i="1"/>
  <c r="D48" i="1"/>
  <c r="H48" i="1"/>
  <c r="P47" i="1"/>
  <c r="M47" i="1" s="1"/>
  <c r="P46" i="1"/>
  <c r="O46" i="1" s="1"/>
  <c r="P45" i="1"/>
  <c r="M45" i="1" s="1"/>
  <c r="P44" i="1"/>
  <c r="O44" i="1" s="1"/>
  <c r="P43" i="1"/>
  <c r="M43" i="1" s="1"/>
  <c r="P42" i="1"/>
  <c r="O42" i="1" s="1"/>
  <c r="P41" i="1"/>
  <c r="M41" i="1" s="1"/>
  <c r="P40" i="1"/>
  <c r="O40" i="1" s="1"/>
  <c r="P39" i="1"/>
  <c r="M39" i="1" s="1"/>
  <c r="P38" i="1"/>
  <c r="O38" i="1" s="1"/>
  <c r="P37" i="1"/>
  <c r="M37" i="1" s="1"/>
  <c r="P36" i="1"/>
  <c r="O36" i="1" s="1"/>
  <c r="P35" i="1"/>
  <c r="M35" i="1" s="1"/>
  <c r="P34" i="1"/>
  <c r="O34" i="1" s="1"/>
  <c r="P33" i="1"/>
  <c r="M33" i="1" s="1"/>
  <c r="P32" i="1"/>
  <c r="O32" i="1" s="1"/>
  <c r="P31" i="1"/>
  <c r="P29" i="1"/>
  <c r="P28" i="1"/>
  <c r="O28" i="1" s="1"/>
  <c r="P27" i="1"/>
  <c r="M27" i="1" s="1"/>
  <c r="P26" i="1"/>
  <c r="O26" i="1" s="1"/>
  <c r="P25" i="1"/>
  <c r="M25" i="1" s="1"/>
  <c r="P24" i="1"/>
  <c r="O24" i="1" s="1"/>
  <c r="P22" i="1"/>
  <c r="O22" i="1" s="1"/>
  <c r="P21" i="1"/>
  <c r="M21" i="1" s="1"/>
  <c r="P20" i="1"/>
  <c r="O20" i="1" s="1"/>
  <c r="P16" i="1"/>
  <c r="P18" i="1"/>
  <c r="M18" i="1" s="1"/>
  <c r="P17" i="1"/>
  <c r="O17" i="1" s="1"/>
  <c r="P15" i="1"/>
  <c r="P13" i="1"/>
  <c r="O13" i="1" s="1"/>
  <c r="P12" i="1"/>
  <c r="M12" i="1" s="1"/>
  <c r="P11" i="1"/>
  <c r="O11" i="1" s="1"/>
  <c r="P10" i="1"/>
  <c r="M10" i="1" s="1"/>
  <c r="P8" i="1"/>
  <c r="M8" i="1" s="1"/>
  <c r="P7" i="1"/>
  <c r="P5" i="1"/>
  <c r="P19" i="1"/>
  <c r="I19" i="1" s="1"/>
  <c r="C17" i="2" s="1"/>
  <c r="M31" i="1" l="1"/>
  <c r="C31" i="1"/>
  <c r="O16" i="1"/>
  <c r="M29" i="1"/>
  <c r="G29" i="1"/>
  <c r="M15" i="1"/>
  <c r="P14" i="1"/>
  <c r="M5" i="1"/>
  <c r="O7" i="1"/>
  <c r="P6" i="1"/>
  <c r="I6" i="1" s="1"/>
  <c r="M7" i="1"/>
  <c r="G25" i="1"/>
  <c r="G42" i="1"/>
  <c r="E11" i="1"/>
  <c r="K34" i="1"/>
  <c r="O47" i="1"/>
  <c r="I31" i="1"/>
  <c r="C28" i="2" s="1"/>
  <c r="E25" i="1"/>
  <c r="G39" i="1"/>
  <c r="O29" i="1"/>
  <c r="I29" i="1"/>
  <c r="C26" i="2" s="1"/>
  <c r="E47" i="1"/>
  <c r="O31" i="1"/>
  <c r="K47" i="1"/>
  <c r="G43" i="1"/>
  <c r="I7" i="1"/>
  <c r="C6" i="2" s="1"/>
  <c r="M40" i="1"/>
  <c r="G40" i="1"/>
  <c r="C43" i="1"/>
  <c r="B39" i="2" s="1"/>
  <c r="G47" i="1"/>
  <c r="E31" i="1"/>
  <c r="E40" i="1"/>
  <c r="K20" i="1"/>
  <c r="I46" i="1"/>
  <c r="C42" i="2" s="1"/>
  <c r="M17" i="1"/>
  <c r="K45" i="1"/>
  <c r="G17" i="1"/>
  <c r="C29" i="1"/>
  <c r="B26" i="2" s="1"/>
  <c r="E17" i="1"/>
  <c r="K7" i="1"/>
  <c r="I17" i="1"/>
  <c r="C14" i="2" s="1"/>
  <c r="M11" i="1"/>
  <c r="K29" i="1"/>
  <c r="G7" i="1"/>
  <c r="E20" i="1"/>
  <c r="E42" i="1"/>
  <c r="K28" i="1"/>
  <c r="G45" i="1"/>
  <c r="C11" i="1"/>
  <c r="B10" i="2" s="1"/>
  <c r="O45" i="1"/>
  <c r="E41" i="1"/>
  <c r="G27" i="1"/>
  <c r="I40" i="1"/>
  <c r="C36" i="2" s="1"/>
  <c r="G32" i="1"/>
  <c r="K16" i="1"/>
  <c r="I32" i="1"/>
  <c r="C29" i="2" s="1"/>
  <c r="C32" i="1"/>
  <c r="B29" i="2" s="1"/>
  <c r="M28" i="1"/>
  <c r="K15" i="1"/>
  <c r="G28" i="1"/>
  <c r="I45" i="1"/>
  <c r="C41" i="2" s="1"/>
  <c r="E32" i="1"/>
  <c r="E13" i="1"/>
  <c r="E27" i="1"/>
  <c r="K40" i="1"/>
  <c r="M32" i="1"/>
  <c r="K32" i="1"/>
  <c r="G5" i="1"/>
  <c r="I20" i="1"/>
  <c r="C18" i="2" s="1"/>
  <c r="M24" i="1"/>
  <c r="G16" i="1"/>
  <c r="E15" i="1"/>
  <c r="C33" i="1"/>
  <c r="B30" i="2" s="1"/>
  <c r="K42" i="1"/>
  <c r="G31" i="1"/>
  <c r="O27" i="1"/>
  <c r="M16" i="1"/>
  <c r="K5" i="1"/>
  <c r="I27" i="1"/>
  <c r="E33" i="1"/>
  <c r="E16" i="1"/>
  <c r="O18" i="1"/>
  <c r="I42" i="1"/>
  <c r="C38" i="2" s="1"/>
  <c r="I16" i="1"/>
  <c r="C16" i="2" s="1"/>
  <c r="I5" i="1"/>
  <c r="C5" i="2" s="1"/>
  <c r="M42" i="1"/>
  <c r="G38" i="1"/>
  <c r="E38" i="1"/>
  <c r="C42" i="1"/>
  <c r="B38" i="2" s="1"/>
  <c r="E46" i="1"/>
  <c r="K46" i="1"/>
  <c r="M46" i="1"/>
  <c r="G44" i="1"/>
  <c r="C44" i="1"/>
  <c r="B40" i="2" s="1"/>
  <c r="K44" i="1"/>
  <c r="I44" i="1"/>
  <c r="C40" i="2" s="1"/>
  <c r="M44" i="1"/>
  <c r="E44" i="1"/>
  <c r="K43" i="1"/>
  <c r="I43" i="1"/>
  <c r="C39" i="2" s="1"/>
  <c r="O43" i="1"/>
  <c r="E43" i="1"/>
  <c r="O41" i="1"/>
  <c r="I39" i="1"/>
  <c r="C35" i="2" s="1"/>
  <c r="E39" i="1"/>
  <c r="G37" i="1"/>
  <c r="O37" i="1"/>
  <c r="K37" i="1"/>
  <c r="I37" i="1"/>
  <c r="C33" i="2" s="1"/>
  <c r="E37" i="1"/>
  <c r="C37" i="1"/>
  <c r="B33" i="2" s="1"/>
  <c r="K36" i="1"/>
  <c r="I36" i="1"/>
  <c r="M36" i="1"/>
  <c r="C36" i="1"/>
  <c r="G36" i="1"/>
  <c r="E36" i="1"/>
  <c r="G35" i="1"/>
  <c r="E35" i="1"/>
  <c r="O35" i="1"/>
  <c r="K35" i="1"/>
  <c r="I35" i="1"/>
  <c r="C32" i="2" s="1"/>
  <c r="C35" i="1"/>
  <c r="B32" i="2" s="1"/>
  <c r="C34" i="1"/>
  <c r="B31" i="2" s="1"/>
  <c r="M34" i="1"/>
  <c r="I34" i="1"/>
  <c r="C31" i="2" s="1"/>
  <c r="G34" i="1"/>
  <c r="E34" i="1"/>
  <c r="P30" i="1"/>
  <c r="K30" i="1" s="1"/>
  <c r="G33" i="1"/>
  <c r="O33" i="1"/>
  <c r="K33" i="1"/>
  <c r="I33" i="1"/>
  <c r="C30" i="2" s="1"/>
  <c r="I28" i="1"/>
  <c r="C25" i="2" s="1"/>
  <c r="K26" i="1"/>
  <c r="I26" i="1"/>
  <c r="C24" i="2" s="1"/>
  <c r="G26" i="1"/>
  <c r="E26" i="1"/>
  <c r="M26" i="1"/>
  <c r="C26" i="1"/>
  <c r="B24" i="2" s="1"/>
  <c r="K24" i="1"/>
  <c r="I24" i="1"/>
  <c r="C22" i="2" s="1"/>
  <c r="C21" i="2"/>
  <c r="K22" i="1"/>
  <c r="I22" i="1"/>
  <c r="C20" i="2" s="1"/>
  <c r="M22" i="1"/>
  <c r="G22" i="1"/>
  <c r="C22" i="1"/>
  <c r="B20" i="2" s="1"/>
  <c r="E22" i="1"/>
  <c r="M20" i="1"/>
  <c r="O19" i="1"/>
  <c r="C19" i="1"/>
  <c r="B17" i="2" s="1"/>
  <c r="D17" i="2" s="1"/>
  <c r="G19" i="1"/>
  <c r="K19" i="1"/>
  <c r="E19" i="1"/>
  <c r="M19" i="1"/>
  <c r="C16" i="1"/>
  <c r="B16" i="2" s="1"/>
  <c r="I18" i="1"/>
  <c r="C15" i="2" s="1"/>
  <c r="E18" i="1"/>
  <c r="K17" i="1"/>
  <c r="C17" i="1"/>
  <c r="B14" i="2" s="1"/>
  <c r="G15" i="1"/>
  <c r="O15" i="1"/>
  <c r="E12" i="1"/>
  <c r="G12" i="1"/>
  <c r="O12" i="1"/>
  <c r="K12" i="1"/>
  <c r="K11" i="1"/>
  <c r="I11" i="1"/>
  <c r="C10" i="2" s="1"/>
  <c r="G11" i="1"/>
  <c r="G10" i="1"/>
  <c r="O10" i="1"/>
  <c r="K10" i="1"/>
  <c r="O8" i="1"/>
  <c r="K8" i="1"/>
  <c r="I8" i="1"/>
  <c r="C7" i="2" s="1"/>
  <c r="E8" i="1"/>
  <c r="C8" i="1"/>
  <c r="B7" i="2" s="1"/>
  <c r="G8" i="1"/>
  <c r="E7" i="1"/>
  <c r="O5" i="1"/>
  <c r="E5" i="1"/>
  <c r="C5" i="1"/>
  <c r="B5" i="2" s="1"/>
  <c r="K27" i="1"/>
  <c r="C27" i="1"/>
  <c r="I47" i="1"/>
  <c r="C43" i="2" s="1"/>
  <c r="C47" i="1"/>
  <c r="B43" i="2" s="1"/>
  <c r="G46" i="1"/>
  <c r="C46" i="1"/>
  <c r="B42" i="2" s="1"/>
  <c r="C45" i="1"/>
  <c r="B41" i="2" s="1"/>
  <c r="E45" i="1"/>
  <c r="G41" i="1"/>
  <c r="K41" i="1"/>
  <c r="I41" i="1"/>
  <c r="C37" i="2" s="1"/>
  <c r="C41" i="1"/>
  <c r="B37" i="2" s="1"/>
  <c r="C40" i="1"/>
  <c r="B36" i="2" s="1"/>
  <c r="O39" i="1"/>
  <c r="K39" i="1"/>
  <c r="C39" i="1"/>
  <c r="B35" i="2" s="1"/>
  <c r="K38" i="1"/>
  <c r="I38" i="1"/>
  <c r="C34" i="2" s="1"/>
  <c r="M38" i="1"/>
  <c r="C38" i="1"/>
  <c r="B34" i="2" s="1"/>
  <c r="K31" i="1"/>
  <c r="B28" i="2"/>
  <c r="E29" i="1"/>
  <c r="C28" i="1"/>
  <c r="B25" i="2" s="1"/>
  <c r="E28" i="1"/>
  <c r="O25" i="1"/>
  <c r="K25" i="1"/>
  <c r="I25" i="1"/>
  <c r="C23" i="2" s="1"/>
  <c r="C25" i="1"/>
  <c r="B23" i="2" s="1"/>
  <c r="G24" i="1"/>
  <c r="E24" i="1"/>
  <c r="C24" i="1"/>
  <c r="B22" i="2" s="1"/>
  <c r="B21" i="2"/>
  <c r="K21" i="1"/>
  <c r="E21" i="1"/>
  <c r="G20" i="1"/>
  <c r="G21" i="1"/>
  <c r="O21" i="1"/>
  <c r="I21" i="1"/>
  <c r="C19" i="2" s="1"/>
  <c r="C21" i="1"/>
  <c r="B19" i="2" s="1"/>
  <c r="C20" i="1"/>
  <c r="B18" i="2" s="1"/>
  <c r="G18" i="1"/>
  <c r="K18" i="1"/>
  <c r="C18" i="1"/>
  <c r="I15" i="1"/>
  <c r="C13" i="2" s="1"/>
  <c r="C15" i="1"/>
  <c r="B13" i="2" s="1"/>
  <c r="K13" i="1"/>
  <c r="C13" i="1"/>
  <c r="B12" i="2" s="1"/>
  <c r="I13" i="1"/>
  <c r="C12" i="2" s="1"/>
  <c r="M13" i="1"/>
  <c r="G13" i="1"/>
  <c r="C12" i="1"/>
  <c r="B11" i="2" s="1"/>
  <c r="I12" i="1"/>
  <c r="C11" i="2" s="1"/>
  <c r="I10" i="1"/>
  <c r="C9" i="2" s="1"/>
  <c r="E10" i="1"/>
  <c r="C10" i="1"/>
  <c r="B9" i="2" s="1"/>
  <c r="P9" i="1"/>
  <c r="C7" i="1"/>
  <c r="B6" i="2" s="1"/>
  <c r="P48" i="1" l="1"/>
  <c r="G48" i="1" s="1"/>
  <c r="O14" i="1"/>
  <c r="M14" i="1"/>
  <c r="K14" i="1"/>
  <c r="I14" i="1"/>
  <c r="G14" i="1"/>
  <c r="E14" i="1"/>
  <c r="C14" i="1"/>
  <c r="C6" i="1"/>
  <c r="E6" i="1"/>
  <c r="G6" i="1"/>
  <c r="K6" i="1"/>
  <c r="O6" i="1"/>
  <c r="M6" i="1"/>
  <c r="D16" i="2"/>
  <c r="D26" i="2"/>
  <c r="D18" i="2"/>
  <c r="D28" i="2"/>
  <c r="D30" i="2"/>
  <c r="D6" i="2"/>
  <c r="D42" i="2"/>
  <c r="D36" i="2"/>
  <c r="D29" i="2"/>
  <c r="D41" i="2"/>
  <c r="D10" i="2"/>
  <c r="D14" i="2"/>
  <c r="D39" i="2"/>
  <c r="D38" i="2"/>
  <c r="D5" i="2"/>
  <c r="D22" i="2"/>
  <c r="D25" i="2"/>
  <c r="D35" i="2"/>
  <c r="D31" i="2"/>
  <c r="D9" i="2"/>
  <c r="D21" i="2"/>
  <c r="D7" i="2"/>
  <c r="D20" i="2"/>
  <c r="D40" i="2"/>
  <c r="D34" i="2"/>
  <c r="D33" i="2"/>
  <c r="G30" i="1"/>
  <c r="M30" i="1"/>
  <c r="O30" i="1"/>
  <c r="D32" i="2"/>
  <c r="C30" i="1"/>
  <c r="B27" i="2" s="1"/>
  <c r="I30" i="1"/>
  <c r="C27" i="2" s="1"/>
  <c r="E30" i="1"/>
  <c r="D24" i="2"/>
  <c r="B15" i="2"/>
  <c r="D15" i="2" s="1"/>
  <c r="D13" i="2"/>
  <c r="D23" i="2"/>
  <c r="D37" i="2"/>
  <c r="D43" i="2"/>
  <c r="D19" i="2"/>
  <c r="D12" i="2"/>
  <c r="D11" i="2"/>
  <c r="C9" i="1"/>
  <c r="B8" i="2" s="1"/>
  <c r="E9" i="1"/>
  <c r="M9" i="1"/>
  <c r="K9" i="1"/>
  <c r="G9" i="1"/>
  <c r="O9" i="1"/>
  <c r="I9" i="1"/>
  <c r="C8" i="2" s="1"/>
  <c r="E48" i="1" l="1"/>
  <c r="O48" i="1"/>
  <c r="C48" i="1"/>
  <c r="B44" i="2" s="1"/>
  <c r="K48" i="1"/>
  <c r="I48" i="1"/>
  <c r="C44" i="2" s="1"/>
  <c r="M48" i="1"/>
  <c r="D27" i="2"/>
  <c r="D8" i="2"/>
  <c r="D44" i="2" l="1"/>
</calcChain>
</file>

<file path=xl/sharedStrings.xml><?xml version="1.0" encoding="utf-8"?>
<sst xmlns="http://schemas.openxmlformats.org/spreadsheetml/2006/main" count="152" uniqueCount="115">
  <si>
    <t>Minnesota State Colleges and Universities</t>
  </si>
  <si>
    <t>Institution Name</t>
  </si>
  <si>
    <t>Instruction</t>
  </si>
  <si>
    <t>Research</t>
  </si>
  <si>
    <t>Public Service</t>
  </si>
  <si>
    <t>Academic Support</t>
  </si>
  <si>
    <t>Student Services</t>
  </si>
  <si>
    <t>Institution Support</t>
  </si>
  <si>
    <t>Physical Plant</t>
  </si>
  <si>
    <t>Total</t>
  </si>
  <si>
    <t>Anoka TC</t>
  </si>
  <si>
    <t>Bemidji SU &amp; Northwest TC-Bemidji</t>
  </si>
  <si>
    <t>Central Lakes College</t>
  </si>
  <si>
    <t>Century College</t>
  </si>
  <si>
    <t>Dakota County TC</t>
  </si>
  <si>
    <t>Fond du Lac Tribal &amp; CC</t>
  </si>
  <si>
    <t>Hennepin TC</t>
  </si>
  <si>
    <t>Inver Hills CC</t>
  </si>
  <si>
    <t>Lake Superior College</t>
  </si>
  <si>
    <t>Metropolitan SU</t>
  </si>
  <si>
    <t>Minnesota State College</t>
  </si>
  <si>
    <t>Minnesota SU Moorhead</t>
  </si>
  <si>
    <t>Minnesota SU, Mankato</t>
  </si>
  <si>
    <t>Minnesota West College</t>
  </si>
  <si>
    <t>Normandale CC</t>
  </si>
  <si>
    <t>North Hennepin CC</t>
  </si>
  <si>
    <t>Northeast Higher Education District</t>
  </si>
  <si>
    <t>Northeast Service Unit</t>
  </si>
  <si>
    <t>Northland College</t>
  </si>
  <si>
    <t>Ridgewater College</t>
  </si>
  <si>
    <t>Rochester College</t>
  </si>
  <si>
    <t>Saint Paul College</t>
  </si>
  <si>
    <t>South Central College</t>
  </si>
  <si>
    <t>Southwest Minnesota SU</t>
  </si>
  <si>
    <t>St. Cloud SU</t>
  </si>
  <si>
    <t>Winona SU</t>
  </si>
  <si>
    <t>TOTAL</t>
  </si>
  <si>
    <t>Instruction as % of Total Expend</t>
  </si>
  <si>
    <t>Research as % of Total Expend</t>
  </si>
  <si>
    <t>Public Service as % of Total Expend</t>
  </si>
  <si>
    <t>Academic Support as % of Total Expend</t>
  </si>
  <si>
    <t>Student Services as % of Total Expend</t>
  </si>
  <si>
    <t>Institution Support as % of Total Expend</t>
  </si>
  <si>
    <t>Physical Plant as % of Total Expend</t>
  </si>
  <si>
    <t>MnSCU Funds 110, 120, 830; excludes transfers/cost subsidies &amp; fiscal/auxiliary activities; instruction includes both credit &amp; non credit</t>
  </si>
  <si>
    <t>and General Expenditures</t>
  </si>
  <si>
    <t xml:space="preserve"> Instruction as Percent of Total Expenditures</t>
  </si>
  <si>
    <t>Academic Support as Percent of Total Expenditures</t>
  </si>
  <si>
    <t>Instruction and Academic Support as Percent of Total Expenditures</t>
  </si>
  <si>
    <t>Anoka-Ramsey Community College</t>
  </si>
  <si>
    <t>Anoka Technical College</t>
  </si>
  <si>
    <t>Bemidji State University &amp; Northwest Technical College-Bemidji</t>
  </si>
  <si>
    <t xml:space="preserve">   Bemidji State University</t>
  </si>
  <si>
    <t xml:space="preserve">   Northwest Technical College-Bemidji</t>
  </si>
  <si>
    <t>Dakota County Technical College</t>
  </si>
  <si>
    <t>Fond du Lac Tribal &amp; Community College</t>
  </si>
  <si>
    <t>Hennepin Technical College</t>
  </si>
  <si>
    <t>Inver Hills Community College</t>
  </si>
  <si>
    <t>Metropolitan State University</t>
  </si>
  <si>
    <t>Minneapolis Community &amp; Technical College</t>
  </si>
  <si>
    <t>Minnesota State Community &amp; Technical College</t>
  </si>
  <si>
    <t>Minnesota State University Moorhead</t>
  </si>
  <si>
    <t>Minnesota State University, Mankato</t>
  </si>
  <si>
    <t>Minnesota West Community &amp; Technical College</t>
  </si>
  <si>
    <t>Normandale Community College</t>
  </si>
  <si>
    <t>North Hennepin Community College</t>
  </si>
  <si>
    <t xml:space="preserve">     Hibbing Community College</t>
  </si>
  <si>
    <t xml:space="preserve">     Itasca Community College</t>
  </si>
  <si>
    <t xml:space="preserve">     Mesabi Range Community &amp; Technical College</t>
  </si>
  <si>
    <t xml:space="preserve">     Rainy River Community College</t>
  </si>
  <si>
    <t xml:space="preserve">     Vermilion Community College</t>
  </si>
  <si>
    <t>Northland Community &amp; Technical College</t>
  </si>
  <si>
    <t>Riverland Community College</t>
  </si>
  <si>
    <t>Rochester Community &amp; Technical College</t>
  </si>
  <si>
    <t>Southwest Minnesota State University</t>
  </si>
  <si>
    <t>St. Cloud State University</t>
  </si>
  <si>
    <t>Winona State University</t>
  </si>
  <si>
    <t>SYSTEM TOTAL</t>
  </si>
  <si>
    <t>Itasca CC</t>
  </si>
  <si>
    <t>Vermilion CC</t>
  </si>
  <si>
    <t>Alexandria TCC</t>
  </si>
  <si>
    <t>Hibbing College</t>
  </si>
  <si>
    <t>Northwest TC-Bemidji</t>
  </si>
  <si>
    <t>Rainy River CC</t>
  </si>
  <si>
    <t>St. Cloud TCC</t>
  </si>
  <si>
    <t>Grand Total</t>
  </si>
  <si>
    <t xml:space="preserve">Anoka Ramsey CC </t>
  </si>
  <si>
    <t xml:space="preserve">Bemidji SU  </t>
  </si>
  <si>
    <t>Mesabi Range</t>
  </si>
  <si>
    <t>Inver Hills CC - Dakota County TC</t>
  </si>
  <si>
    <t>Anoak Ramsey CC-Anoka TC</t>
  </si>
  <si>
    <t xml:space="preserve">Minnesota State College-Southeast </t>
  </si>
  <si>
    <t>Pine Technical &amp; Community College</t>
  </si>
  <si>
    <t>St. Cloud Technical &amp; Community College</t>
  </si>
  <si>
    <t>Minneapolis CTC</t>
  </si>
  <si>
    <t>Pine TCC</t>
  </si>
  <si>
    <t>Minnesota SC-Southeast</t>
  </si>
  <si>
    <t>Riverland CC</t>
  </si>
  <si>
    <t>Alexandria Technical Community College</t>
  </si>
  <si>
    <t>Alexandria Technical College</t>
  </si>
  <si>
    <t xml:space="preserve">  Bemidji State University</t>
  </si>
  <si>
    <t xml:space="preserve">  Northwest Technical College-Bemidji</t>
  </si>
  <si>
    <t xml:space="preserve">  Dakota County Technical College</t>
  </si>
  <si>
    <t xml:space="preserve">  Inver Hills Community College</t>
  </si>
  <si>
    <t>Minnesota State College-Southeast</t>
  </si>
  <si>
    <t>Minnesota State System Office</t>
  </si>
  <si>
    <t xml:space="preserve">  Hibbing Community College</t>
  </si>
  <si>
    <t xml:space="preserve">  Itasca Community College</t>
  </si>
  <si>
    <t xml:space="preserve">  Mesabi Range College</t>
  </si>
  <si>
    <t xml:space="preserve">  Rainy River Community College</t>
  </si>
  <si>
    <t xml:space="preserve">  Vermilion Community College</t>
  </si>
  <si>
    <t>FY2020 General Fund Instruction and Academic Support Expenditures as a Percentage of Education and General Expenditures</t>
  </si>
  <si>
    <t>FP&amp;A May 2021</t>
  </si>
  <si>
    <t>FY2020 Library Expenses</t>
  </si>
  <si>
    <t>FY2020 General Fund Instruction and Academic Support Expenditures as a Percentage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</si>
</sst>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8" fontId="3" fillId="0" borderId="0" xfId="0" applyNumberFormat="1" applyFont="1" applyFill="1"/>
    <xf numFmtId="38" fontId="4" fillId="0" borderId="0" xfId="0" applyNumberFormat="1" applyFont="1" applyFill="1"/>
    <xf numFmtId="38" fontId="3" fillId="0" borderId="0" xfId="0" applyNumberFormat="1" applyFont="1"/>
    <xf numFmtId="0" fontId="3" fillId="0" borderId="0" xfId="0" applyFont="1"/>
    <xf numFmtId="0" fontId="5" fillId="2" borderId="1" xfId="2" applyFont="1" applyFill="1" applyBorder="1" applyAlignment="1">
      <alignment horizontal="center" wrapText="1"/>
    </xf>
    <xf numFmtId="0" fontId="5" fillId="0" borderId="2" xfId="2" applyFont="1" applyFill="1" applyBorder="1" applyAlignment="1">
      <alignment horizontal="left" wrapText="1"/>
    </xf>
    <xf numFmtId="38" fontId="5" fillId="0" borderId="3" xfId="1" applyNumberFormat="1" applyFont="1" applyFill="1" applyBorder="1" applyAlignment="1">
      <alignment horizontal="right" wrapText="1"/>
    </xf>
    <xf numFmtId="38" fontId="5" fillId="0" borderId="3" xfId="1" applyNumberFormat="1" applyFont="1" applyFill="1" applyBorder="1"/>
    <xf numFmtId="38" fontId="5" fillId="0" borderId="3" xfId="2" applyNumberFormat="1" applyFont="1" applyFill="1" applyBorder="1" applyAlignment="1">
      <alignment horizontal="right" wrapText="1"/>
    </xf>
    <xf numFmtId="49" fontId="8" fillId="0" borderId="0" xfId="0" applyNumberFormat="1" applyFont="1"/>
    <xf numFmtId="9" fontId="5" fillId="0" borderId="3" xfId="1" applyNumberFormat="1" applyFont="1" applyFill="1" applyBorder="1" applyAlignment="1">
      <alignment horizontal="right" wrapText="1"/>
    </xf>
    <xf numFmtId="0" fontId="11" fillId="0" borderId="0" xfId="0" applyFont="1"/>
    <xf numFmtId="164" fontId="0" fillId="0" borderId="0" xfId="0" applyNumberFormat="1"/>
    <xf numFmtId="164" fontId="12" fillId="0" borderId="0" xfId="0" applyNumberFormat="1" applyFont="1"/>
    <xf numFmtId="0" fontId="13" fillId="2" borderId="1" xfId="2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horizontal="center" wrapText="1"/>
    </xf>
    <xf numFmtId="0" fontId="5" fillId="0" borderId="1" xfId="2" applyFont="1" applyFill="1" applyBorder="1" applyAlignment="1">
      <alignment horizontal="left" wrapText="1"/>
    </xf>
    <xf numFmtId="164" fontId="0" fillId="0" borderId="1" xfId="3" applyNumberFormat="1" applyFont="1" applyBorder="1"/>
    <xf numFmtId="0" fontId="5" fillId="3" borderId="1" xfId="2" applyFont="1" applyFill="1" applyBorder="1" applyAlignment="1">
      <alignment horizontal="left" wrapText="1"/>
    </xf>
    <xf numFmtId="164" fontId="0" fillId="2" borderId="1" xfId="3" applyNumberFormat="1" applyFont="1" applyFill="1" applyBorder="1"/>
    <xf numFmtId="164" fontId="14" fillId="0" borderId="0" xfId="0" applyNumberFormat="1" applyFont="1"/>
    <xf numFmtId="0" fontId="14" fillId="0" borderId="0" xfId="0" applyFont="1"/>
    <xf numFmtId="0" fontId="3" fillId="0" borderId="0" xfId="0" applyFont="1" applyBorder="1"/>
    <xf numFmtId="38" fontId="3" fillId="0" borderId="0" xfId="0" applyNumberFormat="1" applyFont="1" applyFill="1" applyBorder="1"/>
    <xf numFmtId="9" fontId="5" fillId="0" borderId="0" xfId="1" applyNumberFormat="1" applyFont="1" applyFill="1" applyBorder="1" applyAlignment="1">
      <alignment horizontal="right" wrapText="1"/>
    </xf>
    <xf numFmtId="38" fontId="5" fillId="0" borderId="4" xfId="2" applyNumberFormat="1" applyFont="1" applyFill="1" applyBorder="1" applyAlignment="1">
      <alignment horizontal="center" wrapText="1"/>
    </xf>
    <xf numFmtId="164" fontId="5" fillId="2" borderId="4" xfId="2" applyNumberFormat="1" applyFont="1" applyFill="1" applyBorder="1" applyAlignment="1">
      <alignment horizontal="center" wrapText="1"/>
    </xf>
    <xf numFmtId="38" fontId="3" fillId="2" borderId="4" xfId="0" applyNumberFormat="1" applyFont="1" applyFill="1" applyBorder="1" applyAlignment="1">
      <alignment horizontal="center" wrapText="1"/>
    </xf>
    <xf numFmtId="3" fontId="3" fillId="0" borderId="3" xfId="0" applyNumberFormat="1" applyFont="1" applyBorder="1"/>
    <xf numFmtId="38" fontId="3" fillId="0" borderId="3" xfId="0" applyNumberFormat="1" applyFont="1" applyBorder="1"/>
    <xf numFmtId="38" fontId="3" fillId="2" borderId="3" xfId="0" applyNumberFormat="1" applyFont="1" applyFill="1" applyBorder="1" applyAlignment="1">
      <alignment horizontal="right" wrapText="1"/>
    </xf>
    <xf numFmtId="3" fontId="5" fillId="0" borderId="3" xfId="1" applyNumberFormat="1" applyFont="1" applyFill="1" applyBorder="1" applyAlignment="1">
      <alignment horizontal="right" wrapText="1"/>
    </xf>
    <xf numFmtId="3" fontId="5" fillId="0" borderId="3" xfId="2" applyNumberFormat="1" applyFont="1" applyFill="1" applyBorder="1" applyAlignment="1">
      <alignment horizontal="right"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38" fontId="3" fillId="0" borderId="3" xfId="0" applyNumberFormat="1" applyFont="1" applyFill="1" applyBorder="1"/>
    <xf numFmtId="38" fontId="3" fillId="0" borderId="3" xfId="0" applyNumberFormat="1" applyFont="1" applyFill="1" applyBorder="1" applyAlignment="1">
      <alignment horizontal="right" wrapText="1"/>
    </xf>
    <xf numFmtId="0" fontId="3" fillId="0" borderId="0" xfId="0" applyFont="1" applyFill="1"/>
    <xf numFmtId="3" fontId="3" fillId="0" borderId="3" xfId="0" applyNumberFormat="1" applyFont="1" applyFill="1" applyBorder="1"/>
    <xf numFmtId="0" fontId="5" fillId="0" borderId="5" xfId="2" applyFont="1" applyFill="1" applyBorder="1" applyAlignment="1">
      <alignment horizontal="left" wrapText="1"/>
    </xf>
    <xf numFmtId="165" fontId="3" fillId="0" borderId="3" xfId="0" applyNumberFormat="1" applyFont="1" applyFill="1" applyBorder="1"/>
    <xf numFmtId="0" fontId="5" fillId="3" borderId="1" xfId="2" applyFont="1" applyFill="1" applyBorder="1" applyAlignment="1">
      <alignment horizontal="left"/>
    </xf>
    <xf numFmtId="3" fontId="5" fillId="0" borderId="3" xfId="1" applyNumberFormat="1" applyFont="1" applyFill="1" applyBorder="1"/>
    <xf numFmtId="0" fontId="0" fillId="0" borderId="7" xfId="0" applyBorder="1"/>
    <xf numFmtId="3" fontId="0" fillId="0" borderId="8" xfId="0" applyNumberFormat="1" applyBorder="1"/>
    <xf numFmtId="0" fontId="5" fillId="2" borderId="6" xfId="2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165" fontId="0" fillId="0" borderId="6" xfId="4" applyNumberFormat="1" applyFont="1" applyBorder="1"/>
    <xf numFmtId="0" fontId="1" fillId="0" borderId="6" xfId="0" applyFont="1" applyBorder="1"/>
    <xf numFmtId="3" fontId="0" fillId="0" borderId="6" xfId="0" applyNumberFormat="1" applyBorder="1"/>
    <xf numFmtId="0" fontId="10" fillId="0" borderId="0" xfId="0" applyFont="1" applyAlignment="1">
      <alignment vertical="top"/>
    </xf>
    <xf numFmtId="40" fontId="3" fillId="0" borderId="0" xfId="0" applyNumberFormat="1" applyFont="1"/>
    <xf numFmtId="0" fontId="3" fillId="0" borderId="0" xfId="0" applyFont="1" applyAlignment="1">
      <alignment vertical="top" wrapText="1"/>
    </xf>
  </cellXfs>
  <cellStyles count="5">
    <cellStyle name="Comma" xfId="4" builtinId="3"/>
    <cellStyle name="Normal" xfId="0" builtinId="0"/>
    <cellStyle name="Normal_Master Expend Table" xfId="1"/>
    <cellStyle name="Normal_Sheet1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A3" sqref="A3"/>
    </sheetView>
  </sheetViews>
  <sheetFormatPr defaultRowHeight="12.75" x14ac:dyDescent="0.2"/>
  <cols>
    <col min="1" max="1" width="48.85546875" style="5" customWidth="1"/>
    <col min="2" max="2" width="13.140625" style="14" customWidth="1"/>
    <col min="3" max="3" width="14.28515625" style="14" customWidth="1"/>
    <col min="4" max="4" width="16.42578125" style="14" customWidth="1"/>
  </cols>
  <sheetData>
    <row r="1" spans="1:4" ht="23.25" x14ac:dyDescent="0.35">
      <c r="A1" s="13" t="s">
        <v>0</v>
      </c>
      <c r="C1" s="15"/>
    </row>
    <row r="2" spans="1:4" x14ac:dyDescent="0.2">
      <c r="A2" s="35" t="s">
        <v>114</v>
      </c>
    </row>
    <row r="3" spans="1:4" ht="27" customHeight="1" x14ac:dyDescent="0.2">
      <c r="A3" s="54" t="s">
        <v>45</v>
      </c>
    </row>
    <row r="4" spans="1:4" ht="66" customHeight="1" x14ac:dyDescent="0.2">
      <c r="A4" s="16" t="s">
        <v>1</v>
      </c>
      <c r="B4" s="17" t="s">
        <v>46</v>
      </c>
      <c r="C4" s="17" t="s">
        <v>47</v>
      </c>
      <c r="D4" s="17" t="s">
        <v>48</v>
      </c>
    </row>
    <row r="5" spans="1:4" ht="12" customHeight="1" x14ac:dyDescent="0.2">
      <c r="A5" s="18" t="s">
        <v>98</v>
      </c>
      <c r="B5" s="19">
        <f>Detail!C5</f>
        <v>0.475819172157462</v>
      </c>
      <c r="C5" s="19">
        <f>Detail!I5</f>
        <v>9.274876091395988E-2</v>
      </c>
      <c r="D5" s="19">
        <f>+B5+C5</f>
        <v>0.56856793307142184</v>
      </c>
    </row>
    <row r="6" spans="1:4" ht="12" customHeight="1" x14ac:dyDescent="0.2">
      <c r="A6" s="18" t="s">
        <v>49</v>
      </c>
      <c r="B6" s="19">
        <f>Detail!C7</f>
        <v>0.45569064378838997</v>
      </c>
      <c r="C6" s="19">
        <f>Detail!I7</f>
        <v>0.16229003367331446</v>
      </c>
      <c r="D6" s="19">
        <f>+B6+C6</f>
        <v>0.61798067746170449</v>
      </c>
    </row>
    <row r="7" spans="1:4" ht="12" customHeight="1" x14ac:dyDescent="0.2">
      <c r="A7" s="18" t="s">
        <v>50</v>
      </c>
      <c r="B7" s="19">
        <f>Detail!C8</f>
        <v>0.55730752289074004</v>
      </c>
      <c r="C7" s="19">
        <f>Detail!I8</f>
        <v>9.9844291872449475E-2</v>
      </c>
      <c r="D7" s="19">
        <f t="shared" ref="D7:D43" si="0">+B7+C7</f>
        <v>0.65715181476318951</v>
      </c>
    </row>
    <row r="8" spans="1:4" ht="12" customHeight="1" x14ac:dyDescent="0.2">
      <c r="A8" s="20" t="s">
        <v>51</v>
      </c>
      <c r="B8" s="19">
        <f>Detail!C9</f>
        <v>0.41620840445167712</v>
      </c>
      <c r="C8" s="19">
        <f>Detail!I9</f>
        <v>0.13856771137758911</v>
      </c>
      <c r="D8" s="21">
        <f t="shared" si="0"/>
        <v>0.55477611582926623</v>
      </c>
    </row>
    <row r="9" spans="1:4" ht="12" customHeight="1" x14ac:dyDescent="0.2">
      <c r="A9" s="20" t="s">
        <v>52</v>
      </c>
      <c r="B9" s="19">
        <f>Detail!C10</f>
        <v>0.40793548064459406</v>
      </c>
      <c r="C9" s="19">
        <f>Detail!I10</f>
        <v>0.15184374534695294</v>
      </c>
      <c r="D9" s="21">
        <f t="shared" si="0"/>
        <v>0.55977922599154706</v>
      </c>
    </row>
    <row r="10" spans="1:4" ht="12" customHeight="1" x14ac:dyDescent="0.2">
      <c r="A10" s="20" t="s">
        <v>53</v>
      </c>
      <c r="B10" s="19">
        <f>Detail!C11</f>
        <v>0.47347434560532736</v>
      </c>
      <c r="C10" s="19">
        <f>Detail!I11</f>
        <v>4.6669780516368074E-2</v>
      </c>
      <c r="D10" s="21">
        <f t="shared" si="0"/>
        <v>0.52014412612169547</v>
      </c>
    </row>
    <row r="11" spans="1:4" ht="12" customHeight="1" x14ac:dyDescent="0.2">
      <c r="A11" s="20" t="s">
        <v>12</v>
      </c>
      <c r="B11" s="19">
        <f>Detail!C12</f>
        <v>0.50923647884951329</v>
      </c>
      <c r="C11" s="19">
        <f>Detail!I12</f>
        <v>0.14272241618923157</v>
      </c>
      <c r="D11" s="21">
        <f t="shared" si="0"/>
        <v>0.65195889503874482</v>
      </c>
    </row>
    <row r="12" spans="1:4" ht="12" customHeight="1" x14ac:dyDescent="0.2">
      <c r="A12" s="20" t="s">
        <v>13</v>
      </c>
      <c r="B12" s="19">
        <f>Detail!C13</f>
        <v>0.50756624656118188</v>
      </c>
      <c r="C12" s="19">
        <f>Detail!I13</f>
        <v>0.11344363013832293</v>
      </c>
      <c r="D12" s="21">
        <f t="shared" si="0"/>
        <v>0.6210098766995048</v>
      </c>
    </row>
    <row r="13" spans="1:4" ht="12" customHeight="1" x14ac:dyDescent="0.2">
      <c r="A13" s="20" t="s">
        <v>54</v>
      </c>
      <c r="B13" s="19">
        <f>Detail!C15</f>
        <v>0.48160372140241348</v>
      </c>
      <c r="C13" s="19">
        <f>Detail!I15</f>
        <v>0.10436510489766032</v>
      </c>
      <c r="D13" s="21">
        <f t="shared" si="0"/>
        <v>0.58596882630007374</v>
      </c>
    </row>
    <row r="14" spans="1:4" ht="12" customHeight="1" x14ac:dyDescent="0.2">
      <c r="A14" s="20" t="s">
        <v>55</v>
      </c>
      <c r="B14" s="19">
        <f>Detail!C17</f>
        <v>0.50922841658118201</v>
      </c>
      <c r="C14" s="19">
        <f>Detail!I17</f>
        <v>0.11996413075512469</v>
      </c>
      <c r="D14" s="21">
        <f t="shared" si="0"/>
        <v>0.6291925473363067</v>
      </c>
    </row>
    <row r="15" spans="1:4" ht="12" customHeight="1" x14ac:dyDescent="0.2">
      <c r="A15" s="20" t="s">
        <v>56</v>
      </c>
      <c r="B15" s="19">
        <f>Detail!C18</f>
        <v>0.49998675729641673</v>
      </c>
      <c r="C15" s="19">
        <f>Detail!I18</f>
        <v>0.12596630619408267</v>
      </c>
      <c r="D15" s="21">
        <f t="shared" si="0"/>
        <v>0.6259530634904994</v>
      </c>
    </row>
    <row r="16" spans="1:4" ht="12" customHeight="1" x14ac:dyDescent="0.2">
      <c r="A16" s="20" t="s">
        <v>57</v>
      </c>
      <c r="B16" s="19">
        <f>Detail!C16</f>
        <v>0.48091717959859709</v>
      </c>
      <c r="C16" s="19">
        <f>Detail!I16</f>
        <v>0.1360530798455262</v>
      </c>
      <c r="D16" s="21">
        <f t="shared" si="0"/>
        <v>0.61697025944412331</v>
      </c>
    </row>
    <row r="17" spans="1:4" ht="12" customHeight="1" x14ac:dyDescent="0.2">
      <c r="A17" s="20" t="s">
        <v>18</v>
      </c>
      <c r="B17" s="19">
        <f>Detail!C19</f>
        <v>0.55378394248431662</v>
      </c>
      <c r="C17" s="19">
        <f>Detail!I19</f>
        <v>9.292831383810421E-2</v>
      </c>
      <c r="D17" s="21">
        <f t="shared" si="0"/>
        <v>0.6467122563224208</v>
      </c>
    </row>
    <row r="18" spans="1:4" ht="12" customHeight="1" x14ac:dyDescent="0.2">
      <c r="A18" s="20" t="s">
        <v>58</v>
      </c>
      <c r="B18" s="19">
        <f>Detail!C20</f>
        <v>0.38064039880866302</v>
      </c>
      <c r="C18" s="19">
        <f>Detail!I20</f>
        <v>0.27265391262318772</v>
      </c>
      <c r="D18" s="21">
        <f t="shared" si="0"/>
        <v>0.65329431143185079</v>
      </c>
    </row>
    <row r="19" spans="1:4" ht="12" customHeight="1" x14ac:dyDescent="0.2">
      <c r="A19" s="20" t="s">
        <v>59</v>
      </c>
      <c r="B19" s="19">
        <f>Detail!C21</f>
        <v>0.45272527202232937</v>
      </c>
      <c r="C19" s="19">
        <f>Detail!I21</f>
        <v>0.13784110828517693</v>
      </c>
      <c r="D19" s="21">
        <f t="shared" si="0"/>
        <v>0.5905663803075063</v>
      </c>
    </row>
    <row r="20" spans="1:4" ht="12" customHeight="1" x14ac:dyDescent="0.2">
      <c r="A20" s="20" t="s">
        <v>91</v>
      </c>
      <c r="B20" s="19">
        <f>Detail!C22</f>
        <v>0.49956246962245815</v>
      </c>
      <c r="C20" s="19">
        <f>Detail!I22</f>
        <v>0.13220761129292455</v>
      </c>
      <c r="D20" s="21">
        <f t="shared" si="0"/>
        <v>0.63177008091538267</v>
      </c>
    </row>
    <row r="21" spans="1:4" ht="12" customHeight="1" x14ac:dyDescent="0.2">
      <c r="A21" s="20" t="s">
        <v>60</v>
      </c>
      <c r="B21" s="19">
        <f>Detail!C23</f>
        <v>0.50516900736612458</v>
      </c>
      <c r="C21" s="19">
        <f>Detail!I23</f>
        <v>0.10928711107286809</v>
      </c>
      <c r="D21" s="21">
        <f t="shared" si="0"/>
        <v>0.61445611843899273</v>
      </c>
    </row>
    <row r="22" spans="1:4" ht="12" customHeight="1" x14ac:dyDescent="0.2">
      <c r="A22" s="20" t="s">
        <v>61</v>
      </c>
      <c r="B22" s="19">
        <f>Detail!C24</f>
        <v>0.44936670267813283</v>
      </c>
      <c r="C22" s="19">
        <f>Detail!I24</f>
        <v>0.16305442473136145</v>
      </c>
      <c r="D22" s="21">
        <f t="shared" si="0"/>
        <v>0.61242112740949428</v>
      </c>
    </row>
    <row r="23" spans="1:4" ht="12" customHeight="1" x14ac:dyDescent="0.2">
      <c r="A23" s="20" t="s">
        <v>62</v>
      </c>
      <c r="B23" s="19">
        <f>Detail!C25</f>
        <v>0.47194226320439164</v>
      </c>
      <c r="C23" s="19">
        <f>Detail!I25</f>
        <v>0.16517116682689537</v>
      </c>
      <c r="D23" s="21">
        <f t="shared" si="0"/>
        <v>0.63711343003128706</v>
      </c>
    </row>
    <row r="24" spans="1:4" ht="12" customHeight="1" x14ac:dyDescent="0.2">
      <c r="A24" s="20" t="s">
        <v>63</v>
      </c>
      <c r="B24" s="19">
        <f>Detail!C26</f>
        <v>0.49835977813157045</v>
      </c>
      <c r="C24" s="19">
        <f>Detail!I26</f>
        <v>0.11910136095406704</v>
      </c>
      <c r="D24" s="21">
        <f t="shared" si="0"/>
        <v>0.61746113908563749</v>
      </c>
    </row>
    <row r="25" spans="1:4" ht="12" customHeight="1" x14ac:dyDescent="0.2">
      <c r="A25" s="20" t="s">
        <v>64</v>
      </c>
      <c r="B25" s="21">
        <f>Detail!C28</f>
        <v>0.49669732000037659</v>
      </c>
      <c r="C25" s="19">
        <f>Detail!I28</f>
        <v>0.17257439989548887</v>
      </c>
      <c r="D25" s="21">
        <f t="shared" si="0"/>
        <v>0.66927171989586542</v>
      </c>
    </row>
    <row r="26" spans="1:4" ht="12" customHeight="1" x14ac:dyDescent="0.2">
      <c r="A26" s="20" t="s">
        <v>65</v>
      </c>
      <c r="B26" s="21">
        <f>Detail!C29</f>
        <v>0.45060408756915199</v>
      </c>
      <c r="C26" s="19">
        <f>Detail!I29</f>
        <v>0.17983205114162226</v>
      </c>
      <c r="D26" s="21">
        <f t="shared" si="0"/>
        <v>0.6304361387107742</v>
      </c>
    </row>
    <row r="27" spans="1:4" ht="12" customHeight="1" x14ac:dyDescent="0.2">
      <c r="A27" s="20" t="s">
        <v>26</v>
      </c>
      <c r="B27" s="21">
        <f>Detail!C30</f>
        <v>0.45915505043122568</v>
      </c>
      <c r="C27" s="19">
        <f>Detail!I30</f>
        <v>8.6982621869104271E-2</v>
      </c>
      <c r="D27" s="21">
        <f t="shared" si="0"/>
        <v>0.54613767230032995</v>
      </c>
    </row>
    <row r="28" spans="1:4" ht="12" customHeight="1" x14ac:dyDescent="0.2">
      <c r="A28" s="20" t="s">
        <v>66</v>
      </c>
      <c r="B28" s="21">
        <f>Detail!C31</f>
        <v>0.50632275446484809</v>
      </c>
      <c r="C28" s="19">
        <f>Detail!I31</f>
        <v>9.8637612070861649E-2</v>
      </c>
      <c r="D28" s="21">
        <f>+B28+C28</f>
        <v>0.60496036653570973</v>
      </c>
    </row>
    <row r="29" spans="1:4" ht="12" customHeight="1" x14ac:dyDescent="0.2">
      <c r="A29" s="20" t="s">
        <v>67</v>
      </c>
      <c r="B29" s="21">
        <f>Detail!C32</f>
        <v>0.43626859565372755</v>
      </c>
      <c r="C29" s="19">
        <f>Detail!I32</f>
        <v>8.0485288584435197E-2</v>
      </c>
      <c r="D29" s="21">
        <f t="shared" si="0"/>
        <v>0.51675388423816271</v>
      </c>
    </row>
    <row r="30" spans="1:4" ht="12" customHeight="1" x14ac:dyDescent="0.2">
      <c r="A30" s="20" t="s">
        <v>68</v>
      </c>
      <c r="B30" s="21">
        <f>Detail!C33</f>
        <v>0.46943880974627245</v>
      </c>
      <c r="C30" s="19">
        <f>Detail!I33</f>
        <v>7.354064492898453E-2</v>
      </c>
      <c r="D30" s="21">
        <f t="shared" si="0"/>
        <v>0.54297945467525699</v>
      </c>
    </row>
    <row r="31" spans="1:4" ht="12" customHeight="1" x14ac:dyDescent="0.2">
      <c r="A31" s="20" t="s">
        <v>69</v>
      </c>
      <c r="B31" s="21">
        <f>Detail!C34</f>
        <v>0.31098262593469594</v>
      </c>
      <c r="C31" s="19">
        <f>Detail!I34</f>
        <v>8.0038340344840239E-2</v>
      </c>
      <c r="D31" s="21">
        <f t="shared" si="0"/>
        <v>0.3910209662795362</v>
      </c>
    </row>
    <row r="32" spans="1:4" ht="12" customHeight="1" x14ac:dyDescent="0.2">
      <c r="A32" s="20" t="s">
        <v>70</v>
      </c>
      <c r="B32" s="21">
        <f>Detail!C35</f>
        <v>0.45011320765516249</v>
      </c>
      <c r="C32" s="19">
        <f>Detail!I35</f>
        <v>9.7967793964286926E-2</v>
      </c>
      <c r="D32" s="21">
        <f t="shared" si="0"/>
        <v>0.54808100161944939</v>
      </c>
    </row>
    <row r="33" spans="1:4" ht="12" customHeight="1" x14ac:dyDescent="0.2">
      <c r="A33" s="20" t="s">
        <v>71</v>
      </c>
      <c r="B33" s="21">
        <f>Detail!C37</f>
        <v>0.4832792212576188</v>
      </c>
      <c r="C33" s="19">
        <f>Detail!I37</f>
        <v>0.14303288874076081</v>
      </c>
      <c r="D33" s="21">
        <f t="shared" si="0"/>
        <v>0.62631210999837961</v>
      </c>
    </row>
    <row r="34" spans="1:4" ht="12" customHeight="1" x14ac:dyDescent="0.2">
      <c r="A34" s="20" t="s">
        <v>92</v>
      </c>
      <c r="B34" s="21">
        <f>Detail!C38</f>
        <v>0.48326497804968988</v>
      </c>
      <c r="C34" s="19">
        <f>Detail!I38</f>
        <v>0.1276259890094659</v>
      </c>
      <c r="D34" s="21">
        <f t="shared" si="0"/>
        <v>0.6108909670591558</v>
      </c>
    </row>
    <row r="35" spans="1:4" ht="12" customHeight="1" x14ac:dyDescent="0.2">
      <c r="A35" s="20" t="s">
        <v>29</v>
      </c>
      <c r="B35" s="21">
        <f>Detail!C39</f>
        <v>0.55758898995366923</v>
      </c>
      <c r="C35" s="19">
        <f>Detail!I39</f>
        <v>9.6012415808172991E-2</v>
      </c>
      <c r="D35" s="21">
        <f t="shared" si="0"/>
        <v>0.65360140576184222</v>
      </c>
    </row>
    <row r="36" spans="1:4" ht="12" customHeight="1" x14ac:dyDescent="0.2">
      <c r="A36" s="20" t="s">
        <v>72</v>
      </c>
      <c r="B36" s="21">
        <f>Detail!C40</f>
        <v>0.47113622679252448</v>
      </c>
      <c r="C36" s="19">
        <f>Detail!I40</f>
        <v>0.12789774932268896</v>
      </c>
      <c r="D36" s="21">
        <f t="shared" si="0"/>
        <v>0.59903397611521347</v>
      </c>
    </row>
    <row r="37" spans="1:4" ht="12" customHeight="1" x14ac:dyDescent="0.2">
      <c r="A37" s="20" t="s">
        <v>73</v>
      </c>
      <c r="B37" s="21">
        <f>Detail!C41</f>
        <v>0.46666102540143617</v>
      </c>
      <c r="C37" s="19">
        <f>Detail!I41</f>
        <v>0.1466142654806751</v>
      </c>
      <c r="D37" s="21">
        <f t="shared" si="0"/>
        <v>0.6132752908821113</v>
      </c>
    </row>
    <row r="38" spans="1:4" ht="12" customHeight="1" x14ac:dyDescent="0.2">
      <c r="A38" s="20" t="s">
        <v>31</v>
      </c>
      <c r="B38" s="21">
        <f>Detail!C42</f>
        <v>0.49818368329505708</v>
      </c>
      <c r="C38" s="19">
        <f>Detail!I42</f>
        <v>0.10962964530968662</v>
      </c>
      <c r="D38" s="21">
        <f t="shared" si="0"/>
        <v>0.60781332860474369</v>
      </c>
    </row>
    <row r="39" spans="1:4" ht="12" customHeight="1" x14ac:dyDescent="0.2">
      <c r="A39" s="20" t="s">
        <v>32</v>
      </c>
      <c r="B39" s="21">
        <f>Detail!C43</f>
        <v>0.49068160006484324</v>
      </c>
      <c r="C39" s="19">
        <f>Detail!I43</f>
        <v>0.13249248844988304</v>
      </c>
      <c r="D39" s="21">
        <f t="shared" si="0"/>
        <v>0.62317408851472633</v>
      </c>
    </row>
    <row r="40" spans="1:4" ht="12" customHeight="1" x14ac:dyDescent="0.2">
      <c r="A40" s="20" t="s">
        <v>74</v>
      </c>
      <c r="B40" s="21">
        <f>Detail!C44</f>
        <v>0.39847451764016878</v>
      </c>
      <c r="C40" s="19">
        <f>Detail!I44</f>
        <v>0.120813518701407</v>
      </c>
      <c r="D40" s="21">
        <f t="shared" si="0"/>
        <v>0.51928803634157572</v>
      </c>
    </row>
    <row r="41" spans="1:4" ht="12" customHeight="1" x14ac:dyDescent="0.2">
      <c r="A41" s="20" t="s">
        <v>75</v>
      </c>
      <c r="B41" s="21">
        <f>Detail!C45</f>
        <v>0.48242641417763638</v>
      </c>
      <c r="C41" s="19">
        <f>Detail!I45</f>
        <v>0.13752199225481851</v>
      </c>
      <c r="D41" s="21">
        <f t="shared" si="0"/>
        <v>0.61994840643245486</v>
      </c>
    </row>
    <row r="42" spans="1:4" ht="12" customHeight="1" x14ac:dyDescent="0.2">
      <c r="A42" s="20" t="s">
        <v>93</v>
      </c>
      <c r="B42" s="21">
        <f>Detail!C46</f>
        <v>0.53383327572228301</v>
      </c>
      <c r="C42" s="19">
        <f>Detail!I46</f>
        <v>0.12490702650909419</v>
      </c>
      <c r="D42" s="21">
        <f t="shared" si="0"/>
        <v>0.65874030223137714</v>
      </c>
    </row>
    <row r="43" spans="1:4" ht="12" customHeight="1" x14ac:dyDescent="0.2">
      <c r="A43" s="20" t="s">
        <v>76</v>
      </c>
      <c r="B43" s="21">
        <f>Detail!C47</f>
        <v>0.48226436035928177</v>
      </c>
      <c r="C43" s="19">
        <f>Detail!I47</f>
        <v>0.13708216119917854</v>
      </c>
      <c r="D43" s="21">
        <f t="shared" si="0"/>
        <v>0.61934652155846037</v>
      </c>
    </row>
    <row r="44" spans="1:4" s="23" customFormat="1" x14ac:dyDescent="0.2">
      <c r="A44" s="1" t="s">
        <v>77</v>
      </c>
      <c r="B44" s="22">
        <f>Detail!C48</f>
        <v>0.46879378525992443</v>
      </c>
      <c r="C44" s="22">
        <f>Detail!I48</f>
        <v>0.14339878816402332</v>
      </c>
      <c r="D44" s="22">
        <f>B44+C44</f>
        <v>0.61219257342394773</v>
      </c>
    </row>
    <row r="45" spans="1:4" ht="20.25" customHeight="1" x14ac:dyDescent="0.2">
      <c r="A45" s="11" t="s">
        <v>112</v>
      </c>
    </row>
    <row r="46" spans="1:4" x14ac:dyDescent="0.2">
      <c r="A46" s="11"/>
    </row>
  </sheetData>
  <phoneticPr fontId="9" type="noConversion"/>
  <pageMargins left="0.25" right="0.25" top="1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Normal="100" workbookViewId="0">
      <pane xSplit="6" ySplit="18" topLeftCell="G19" activePane="bottomRight" state="frozen"/>
      <selection pane="topRight" activeCell="G1" sqref="G1"/>
      <selection pane="bottomLeft" activeCell="A18" sqref="A18"/>
      <selection pane="bottomRight" activeCell="A50" sqref="A50"/>
    </sheetView>
  </sheetViews>
  <sheetFormatPr defaultColWidth="9.140625" defaultRowHeight="12" x14ac:dyDescent="0.2"/>
  <cols>
    <col min="1" max="1" width="36.85546875" style="5" customWidth="1"/>
    <col min="2" max="2" width="12.28515625" style="2" bestFit="1" customWidth="1"/>
    <col min="3" max="3" width="10.140625" style="2" customWidth="1"/>
    <col min="4" max="4" width="11.85546875" style="2" bestFit="1" customWidth="1"/>
    <col min="5" max="5" width="10.140625" style="2" customWidth="1"/>
    <col min="6" max="7" width="10.5703125" style="2" customWidth="1"/>
    <col min="8" max="8" width="12.85546875" style="2" bestFit="1" customWidth="1"/>
    <col min="9" max="9" width="11.5703125" style="2" customWidth="1"/>
    <col min="10" max="10" width="12.85546875" style="2" bestFit="1" customWidth="1"/>
    <col min="11" max="11" width="11.140625" style="2" customWidth="1"/>
    <col min="12" max="12" width="12.85546875" style="2" bestFit="1" customWidth="1"/>
    <col min="13" max="13" width="12" style="2" customWidth="1"/>
    <col min="14" max="14" width="12.85546875" style="2" bestFit="1" customWidth="1"/>
    <col min="15" max="15" width="10.85546875" style="2" customWidth="1"/>
    <col min="16" max="16" width="12.85546875" style="4" bestFit="1" customWidth="1"/>
    <col min="17" max="17" width="11.85546875" style="5" bestFit="1" customWidth="1"/>
    <col min="18" max="18" width="12.85546875" style="5" bestFit="1" customWidth="1"/>
    <col min="19" max="16384" width="9.140625" style="5"/>
  </cols>
  <sheetData>
    <row r="1" spans="1:18" ht="15" customHeight="1" x14ac:dyDescent="0.3">
      <c r="A1" s="1" t="s">
        <v>0</v>
      </c>
      <c r="J1" s="3"/>
      <c r="K1" s="3"/>
    </row>
    <row r="2" spans="1:18" ht="12.75" x14ac:dyDescent="0.2">
      <c r="A2" s="35" t="s">
        <v>111</v>
      </c>
    </row>
    <row r="3" spans="1:18" ht="24" customHeight="1" x14ac:dyDescent="0.2">
      <c r="A3" s="56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8" ht="46.5" customHeight="1" x14ac:dyDescent="0.2">
      <c r="A4" s="6" t="s">
        <v>1</v>
      </c>
      <c r="B4" s="27" t="s">
        <v>2</v>
      </c>
      <c r="C4" s="28" t="s">
        <v>37</v>
      </c>
      <c r="D4" s="27" t="s">
        <v>3</v>
      </c>
      <c r="E4" s="28" t="s">
        <v>38</v>
      </c>
      <c r="F4" s="27" t="s">
        <v>4</v>
      </c>
      <c r="G4" s="28" t="s">
        <v>39</v>
      </c>
      <c r="H4" s="27" t="s">
        <v>5</v>
      </c>
      <c r="I4" s="28" t="s">
        <v>40</v>
      </c>
      <c r="J4" s="27" t="s">
        <v>6</v>
      </c>
      <c r="K4" s="28" t="s">
        <v>41</v>
      </c>
      <c r="L4" s="27" t="s">
        <v>7</v>
      </c>
      <c r="M4" s="28" t="s">
        <v>42</v>
      </c>
      <c r="N4" s="27" t="s">
        <v>8</v>
      </c>
      <c r="O4" s="28" t="s">
        <v>43</v>
      </c>
      <c r="P4" s="29" t="s">
        <v>9</v>
      </c>
    </row>
    <row r="5" spans="1:18" ht="12" customHeight="1" x14ac:dyDescent="0.2">
      <c r="A5" s="18" t="s">
        <v>99</v>
      </c>
      <c r="B5" s="30">
        <v>11452248.039999999</v>
      </c>
      <c r="C5" s="12">
        <f>B5/P5</f>
        <v>0.475819172157462</v>
      </c>
      <c r="D5" s="31">
        <v>5634.59</v>
      </c>
      <c r="E5" s="12">
        <f>D5/P5</f>
        <v>2.3410652125962112E-4</v>
      </c>
      <c r="F5" s="31">
        <v>40446.370000000003</v>
      </c>
      <c r="G5" s="12">
        <f>F5/P5</f>
        <v>1.6804699149857401E-3</v>
      </c>
      <c r="H5" s="31">
        <v>2232322.44</v>
      </c>
      <c r="I5" s="12">
        <f>H5/$P$5</f>
        <v>9.274876091395988E-2</v>
      </c>
      <c r="J5" s="31">
        <v>2337001.5099999998</v>
      </c>
      <c r="K5" s="12">
        <f>J5/P5</f>
        <v>9.7097977614091099E-2</v>
      </c>
      <c r="L5" s="31">
        <v>5353562.05</v>
      </c>
      <c r="M5" s="12">
        <f>L5/P5</f>
        <v>0.22243034326774896</v>
      </c>
      <c r="N5" s="31">
        <v>2647273.0099999998</v>
      </c>
      <c r="O5" s="12">
        <f>N5/P5</f>
        <v>0.10998916961049271</v>
      </c>
      <c r="P5" s="32">
        <f>B5+D5+F5+H5+J5+L5+N5</f>
        <v>24068488.009999998</v>
      </c>
    </row>
    <row r="6" spans="1:18" ht="12" customHeight="1" x14ac:dyDescent="0.2">
      <c r="A6" s="42" t="s">
        <v>90</v>
      </c>
      <c r="B6" s="30">
        <f>SUM(B7:B8)</f>
        <v>33226460.129999999</v>
      </c>
      <c r="C6" s="12">
        <f>B6/P6</f>
        <v>0.48007306310305742</v>
      </c>
      <c r="D6" s="30">
        <f>SUM(D7:D8)</f>
        <v>0</v>
      </c>
      <c r="E6" s="12">
        <f>D6/P6</f>
        <v>0</v>
      </c>
      <c r="F6" s="30">
        <f>SUM(F7:F8)</f>
        <v>54821.88</v>
      </c>
      <c r="G6" s="12">
        <f>F6/P6</f>
        <v>7.9209484710968038E-4</v>
      </c>
      <c r="H6" s="30">
        <f>SUM(H7:H8)</f>
        <v>10195269.16</v>
      </c>
      <c r="I6" s="12">
        <f>H6/$P6</f>
        <v>0.14730651642249845</v>
      </c>
      <c r="J6" s="30">
        <f>SUM(J7:J8)</f>
        <v>7398538.7000000002</v>
      </c>
      <c r="K6" s="12">
        <f>J6/P6</f>
        <v>0.10689790974719499</v>
      </c>
      <c r="L6" s="30">
        <f>SUM(L7:L8)</f>
        <v>9402237.5099999998</v>
      </c>
      <c r="M6" s="12">
        <f>L6/P6</f>
        <v>0.1358483854069279</v>
      </c>
      <c r="N6" s="30">
        <f>SUM(N7:N8)</f>
        <v>8933929.5800000001</v>
      </c>
      <c r="O6" s="12">
        <f>N6/P6</f>
        <v>0.12908203047321162</v>
      </c>
      <c r="P6" s="30">
        <f>SUM(P7:P8)</f>
        <v>69211256.959999993</v>
      </c>
      <c r="R6" s="55"/>
    </row>
    <row r="7" spans="1:18" ht="12" customHeight="1" x14ac:dyDescent="0.2">
      <c r="A7" s="18" t="s">
        <v>49</v>
      </c>
      <c r="B7" s="30">
        <v>23971328.809999999</v>
      </c>
      <c r="C7" s="12">
        <f t="shared" ref="C7:C48" si="0">B7/P7</f>
        <v>0.45569064378838997</v>
      </c>
      <c r="D7" s="31"/>
      <c r="E7" s="12">
        <f t="shared" ref="E7:E48" si="1">D7/P7</f>
        <v>0</v>
      </c>
      <c r="F7" s="31">
        <v>54821.88</v>
      </c>
      <c r="G7" s="12">
        <f t="shared" ref="G7:G48" si="2">F7/P7</f>
        <v>1.0421540661720982E-3</v>
      </c>
      <c r="H7" s="31">
        <v>8537168.3900000006</v>
      </c>
      <c r="I7" s="12">
        <f>H7/$P7</f>
        <v>0.16229003367331446</v>
      </c>
      <c r="J7" s="31">
        <v>5805074.4900000002</v>
      </c>
      <c r="K7" s="12">
        <f t="shared" ref="K7:K48" si="3">J7/P7</f>
        <v>0.11035342064492168</v>
      </c>
      <c r="L7" s="31">
        <v>6816994.7199999997</v>
      </c>
      <c r="M7" s="12">
        <f t="shared" ref="M7:M48" si="4">L7/P7</f>
        <v>0.12958984198501991</v>
      </c>
      <c r="N7" s="31">
        <v>7419002.7300000004</v>
      </c>
      <c r="O7" s="12">
        <f t="shared" ref="O7:O48" si="5">N7/P7</f>
        <v>0.14103390584218195</v>
      </c>
      <c r="P7" s="32">
        <f t="shared" ref="P7:P47" si="6">B7+D7+F7+H7+J7+L7+N7</f>
        <v>52604391.019999996</v>
      </c>
      <c r="Q7" s="4"/>
    </row>
    <row r="8" spans="1:18" ht="12" customHeight="1" x14ac:dyDescent="0.2">
      <c r="A8" s="18" t="s">
        <v>50</v>
      </c>
      <c r="B8" s="30">
        <v>9255131.3200000003</v>
      </c>
      <c r="C8" s="12">
        <f t="shared" si="0"/>
        <v>0.55730752289074004</v>
      </c>
      <c r="D8" s="9"/>
      <c r="E8" s="12">
        <f t="shared" si="1"/>
        <v>0</v>
      </c>
      <c r="F8" s="8"/>
      <c r="G8" s="12">
        <f t="shared" si="2"/>
        <v>0</v>
      </c>
      <c r="H8" s="31">
        <v>1658100.77</v>
      </c>
      <c r="I8" s="12">
        <f>H8/$P8</f>
        <v>9.9844291872449475E-2</v>
      </c>
      <c r="J8" s="31">
        <v>1593464.21</v>
      </c>
      <c r="K8" s="12">
        <f t="shared" si="3"/>
        <v>9.5952133036849213E-2</v>
      </c>
      <c r="L8" s="31">
        <v>2585242.79</v>
      </c>
      <c r="M8" s="12">
        <f t="shared" si="4"/>
        <v>0.15567312937554792</v>
      </c>
      <c r="N8" s="31">
        <v>1514926.85</v>
      </c>
      <c r="O8" s="12">
        <f t="shared" si="5"/>
        <v>9.1222922824413438E-2</v>
      </c>
      <c r="P8" s="32">
        <f t="shared" si="6"/>
        <v>16606865.939999999</v>
      </c>
      <c r="Q8" s="4"/>
    </row>
    <row r="9" spans="1:18" ht="12" customHeight="1" x14ac:dyDescent="0.2">
      <c r="A9" s="7" t="s">
        <v>11</v>
      </c>
      <c r="B9" s="33">
        <f>SUM(B10:B11)</f>
        <v>27258581.349999998</v>
      </c>
      <c r="C9" s="12">
        <f t="shared" si="0"/>
        <v>0.41620840445167712</v>
      </c>
      <c r="D9" s="33">
        <f>SUM(D10:D11)</f>
        <v>0</v>
      </c>
      <c r="E9" s="12">
        <f t="shared" si="1"/>
        <v>0</v>
      </c>
      <c r="F9" s="33">
        <f>SUM(F10:F11)</f>
        <v>52593.09</v>
      </c>
      <c r="G9" s="12">
        <f t="shared" si="2"/>
        <v>8.0303834572386702E-4</v>
      </c>
      <c r="H9" s="33">
        <f>SUM(H10:H11)</f>
        <v>9075163.290000001</v>
      </c>
      <c r="I9" s="12">
        <f t="shared" ref="I9:I48" si="7">H9/$P9</f>
        <v>0.13856771137758911</v>
      </c>
      <c r="J9" s="33">
        <f>SUM(J10:J11)</f>
        <v>11135488.470000001</v>
      </c>
      <c r="K9" s="12">
        <f t="shared" si="3"/>
        <v>0.17002659930755154</v>
      </c>
      <c r="L9" s="33">
        <f>SUM(L10:L11)</f>
        <v>10776573.34</v>
      </c>
      <c r="M9" s="12">
        <f t="shared" si="4"/>
        <v>0.16454636203207548</v>
      </c>
      <c r="N9" s="33">
        <f>SUM(N10:N11)</f>
        <v>7194226.4100000001</v>
      </c>
      <c r="O9" s="12">
        <f t="shared" si="5"/>
        <v>0.10984788448538307</v>
      </c>
      <c r="P9" s="32">
        <f t="shared" si="6"/>
        <v>65492625.949999988</v>
      </c>
    </row>
    <row r="10" spans="1:18" ht="12" customHeight="1" x14ac:dyDescent="0.2">
      <c r="A10" s="20" t="s">
        <v>100</v>
      </c>
      <c r="B10" s="30">
        <v>23344327.699999999</v>
      </c>
      <c r="C10" s="12">
        <f t="shared" si="0"/>
        <v>0.40793548064459406</v>
      </c>
      <c r="D10" s="31"/>
      <c r="E10" s="12">
        <f t="shared" si="1"/>
        <v>0</v>
      </c>
      <c r="F10" s="31">
        <v>45955.57</v>
      </c>
      <c r="G10" s="12">
        <f t="shared" si="2"/>
        <v>8.030605026267811E-4</v>
      </c>
      <c r="H10" s="31">
        <v>8689340.1500000004</v>
      </c>
      <c r="I10" s="12">
        <f t="shared" si="7"/>
        <v>0.15184374534695294</v>
      </c>
      <c r="J10" s="31">
        <v>9629027.8900000006</v>
      </c>
      <c r="K10" s="12">
        <f t="shared" si="3"/>
        <v>0.168264521083096</v>
      </c>
      <c r="L10" s="31">
        <v>8900613.6999999993</v>
      </c>
      <c r="M10" s="12">
        <f t="shared" si="4"/>
        <v>0.15553569048558888</v>
      </c>
      <c r="N10" s="31">
        <v>6616273.8499999996</v>
      </c>
      <c r="O10" s="12">
        <f t="shared" si="5"/>
        <v>0.1156175019371412</v>
      </c>
      <c r="P10" s="32">
        <f t="shared" si="6"/>
        <v>57225538.860000007</v>
      </c>
    </row>
    <row r="11" spans="1:18" ht="12" customHeight="1" x14ac:dyDescent="0.2">
      <c r="A11" s="20" t="s">
        <v>101</v>
      </c>
      <c r="B11" s="30">
        <v>3914253.65</v>
      </c>
      <c r="C11" s="12">
        <f t="shared" si="0"/>
        <v>0.47347434560532736</v>
      </c>
      <c r="D11" s="9"/>
      <c r="E11" s="12">
        <f t="shared" si="1"/>
        <v>0</v>
      </c>
      <c r="F11" s="8">
        <v>6637.52</v>
      </c>
      <c r="G11" s="12">
        <f t="shared" si="2"/>
        <v>8.0288497359957056E-4</v>
      </c>
      <c r="H11" s="31">
        <v>385823.14</v>
      </c>
      <c r="I11" s="12">
        <f t="shared" si="7"/>
        <v>4.6669780516368074E-2</v>
      </c>
      <c r="J11" s="31">
        <v>1506460.58</v>
      </c>
      <c r="K11" s="12">
        <f t="shared" si="3"/>
        <v>0.18222386719770242</v>
      </c>
      <c r="L11" s="31">
        <v>1875959.64</v>
      </c>
      <c r="M11" s="12">
        <f t="shared" si="4"/>
        <v>0.22691906104015652</v>
      </c>
      <c r="N11" s="31">
        <v>577952.56000000006</v>
      </c>
      <c r="O11" s="12">
        <f t="shared" si="5"/>
        <v>6.9910060666846088E-2</v>
      </c>
      <c r="P11" s="32">
        <f t="shared" si="6"/>
        <v>8267087.0899999999</v>
      </c>
      <c r="Q11" s="4"/>
    </row>
    <row r="12" spans="1:18" ht="12" customHeight="1" x14ac:dyDescent="0.2">
      <c r="A12" s="7" t="s">
        <v>12</v>
      </c>
      <c r="B12" s="30">
        <v>13788710.66</v>
      </c>
      <c r="C12" s="12">
        <f t="shared" si="0"/>
        <v>0.50923647884951329</v>
      </c>
      <c r="D12" s="9"/>
      <c r="E12" s="12">
        <f t="shared" si="1"/>
        <v>0</v>
      </c>
      <c r="F12" s="31">
        <v>35707.58</v>
      </c>
      <c r="G12" s="12">
        <f t="shared" si="2"/>
        <v>1.3187311530284372E-3</v>
      </c>
      <c r="H12" s="31">
        <v>3864526.96</v>
      </c>
      <c r="I12" s="12">
        <f t="shared" si="7"/>
        <v>0.14272241618923157</v>
      </c>
      <c r="J12" s="31">
        <v>3288693.16</v>
      </c>
      <c r="K12" s="12">
        <f t="shared" si="3"/>
        <v>0.12145606403020129</v>
      </c>
      <c r="L12" s="31">
        <v>3215423.5</v>
      </c>
      <c r="M12" s="12">
        <f t="shared" si="4"/>
        <v>0.11875011243074253</v>
      </c>
      <c r="N12" s="31">
        <v>2884163.03</v>
      </c>
      <c r="O12" s="12">
        <f t="shared" si="5"/>
        <v>0.10651619734728288</v>
      </c>
      <c r="P12" s="32">
        <f t="shared" si="6"/>
        <v>27077224.890000001</v>
      </c>
      <c r="Q12" s="4"/>
    </row>
    <row r="13" spans="1:18" s="40" customFormat="1" ht="12" customHeight="1" x14ac:dyDescent="0.2">
      <c r="A13" s="7" t="s">
        <v>13</v>
      </c>
      <c r="B13" s="41">
        <v>30489691.530000001</v>
      </c>
      <c r="C13" s="12">
        <f t="shared" si="0"/>
        <v>0.50756624656118188</v>
      </c>
      <c r="D13" s="9"/>
      <c r="E13" s="12">
        <f t="shared" si="1"/>
        <v>0</v>
      </c>
      <c r="F13" s="38">
        <v>141020.65</v>
      </c>
      <c r="G13" s="12">
        <f t="shared" si="2"/>
        <v>2.3475908878149983E-3</v>
      </c>
      <c r="H13" s="38">
        <v>6814600.6799999997</v>
      </c>
      <c r="I13" s="12">
        <f t="shared" si="7"/>
        <v>0.11344363013832293</v>
      </c>
      <c r="J13" s="38">
        <v>6581705.3700000001</v>
      </c>
      <c r="K13" s="12">
        <f t="shared" si="3"/>
        <v>0.10956658867261668</v>
      </c>
      <c r="L13" s="38">
        <v>9960765.75</v>
      </c>
      <c r="M13" s="12">
        <f t="shared" si="4"/>
        <v>0.16581828909709129</v>
      </c>
      <c r="N13" s="38">
        <v>6082584.6399999997</v>
      </c>
      <c r="O13" s="12">
        <f t="shared" si="5"/>
        <v>0.10125765464297229</v>
      </c>
      <c r="P13" s="39">
        <f t="shared" si="6"/>
        <v>60070368.619999997</v>
      </c>
    </row>
    <row r="14" spans="1:18" s="40" customFormat="1" ht="12" customHeight="1" x14ac:dyDescent="0.2">
      <c r="A14" s="42" t="s">
        <v>89</v>
      </c>
      <c r="B14" s="41">
        <f>B15+B16</f>
        <v>26675384.98</v>
      </c>
      <c r="C14" s="12">
        <f t="shared" si="0"/>
        <v>0.4812289647425736</v>
      </c>
      <c r="D14" s="41">
        <f>D15+D16</f>
        <v>0</v>
      </c>
      <c r="E14" s="12">
        <f t="shared" si="1"/>
        <v>0</v>
      </c>
      <c r="F14" s="41">
        <f>F15+F16</f>
        <v>450323.01</v>
      </c>
      <c r="G14" s="12">
        <f t="shared" si="2"/>
        <v>8.123911840992655E-3</v>
      </c>
      <c r="H14" s="41">
        <f>H15+H16</f>
        <v>6743962.1799999997</v>
      </c>
      <c r="I14" s="12">
        <f t="shared" si="7"/>
        <v>0.1216623467881613</v>
      </c>
      <c r="J14" s="41">
        <f>J15+J16</f>
        <v>7046380.9100000001</v>
      </c>
      <c r="K14" s="12">
        <f t="shared" si="3"/>
        <v>0.12711803758571785</v>
      </c>
      <c r="L14" s="41">
        <f>L15+L16</f>
        <v>8202908.6699999999</v>
      </c>
      <c r="M14" s="12">
        <f t="shared" si="4"/>
        <v>0.14798201600845204</v>
      </c>
      <c r="N14" s="41">
        <f>N15+N16</f>
        <v>6312834.5399999991</v>
      </c>
      <c r="O14" s="12">
        <f t="shared" si="5"/>
        <v>0.11388472303410259</v>
      </c>
      <c r="P14" s="41">
        <f>P15+P16</f>
        <v>55431794.289999999</v>
      </c>
    </row>
    <row r="15" spans="1:18" ht="12" customHeight="1" x14ac:dyDescent="0.2">
      <c r="A15" s="20" t="s">
        <v>102</v>
      </c>
      <c r="B15" s="30">
        <v>12123756.41</v>
      </c>
      <c r="C15" s="12">
        <f t="shared" si="0"/>
        <v>0.48160372140241348</v>
      </c>
      <c r="D15" s="31"/>
      <c r="E15" s="12">
        <f t="shared" si="1"/>
        <v>0</v>
      </c>
      <c r="F15" s="31">
        <v>450323.01</v>
      </c>
      <c r="G15" s="12">
        <f t="shared" si="2"/>
        <v>1.788861720037942E-2</v>
      </c>
      <c r="H15" s="31">
        <v>2627257.75</v>
      </c>
      <c r="I15" s="12">
        <f t="shared" si="7"/>
        <v>0.10436510489766032</v>
      </c>
      <c r="J15" s="31">
        <v>3009339.41</v>
      </c>
      <c r="K15" s="12">
        <f t="shared" si="3"/>
        <v>0.11954290483958539</v>
      </c>
      <c r="L15" s="31">
        <v>3536954.18</v>
      </c>
      <c r="M15" s="12">
        <f t="shared" si="4"/>
        <v>0.14050185750291083</v>
      </c>
      <c r="N15" s="31">
        <v>3426087.53</v>
      </c>
      <c r="O15" s="12">
        <f t="shared" si="5"/>
        <v>0.13609779415705062</v>
      </c>
      <c r="P15" s="32">
        <f t="shared" si="6"/>
        <v>25173718.289999999</v>
      </c>
    </row>
    <row r="16" spans="1:18" ht="12" customHeight="1" x14ac:dyDescent="0.2">
      <c r="A16" s="20" t="s">
        <v>103</v>
      </c>
      <c r="B16" s="30">
        <v>14551628.57</v>
      </c>
      <c r="C16" s="12">
        <f>B16/P16</f>
        <v>0.48091717959859709</v>
      </c>
      <c r="D16" s="9"/>
      <c r="E16" s="12">
        <f>D16/P16</f>
        <v>0</v>
      </c>
      <c r="F16" s="8"/>
      <c r="G16" s="12">
        <f>F16/P16</f>
        <v>0</v>
      </c>
      <c r="H16" s="31">
        <v>4116704.43</v>
      </c>
      <c r="I16" s="12">
        <f>H16/$P16</f>
        <v>0.1360530798455262</v>
      </c>
      <c r="J16" s="31">
        <v>4037041.5</v>
      </c>
      <c r="K16" s="12">
        <f>J16/P16</f>
        <v>0.13342029744389564</v>
      </c>
      <c r="L16" s="31">
        <v>4665954.49</v>
      </c>
      <c r="M16" s="12">
        <f>L16/P16</f>
        <v>0.15420526044022098</v>
      </c>
      <c r="N16" s="31">
        <v>2886747.01</v>
      </c>
      <c r="O16" s="12">
        <f>N16/P16</f>
        <v>9.5404182671760082E-2</v>
      </c>
      <c r="P16" s="32">
        <f>B16+D16+F16+H16+J16+L16+N16</f>
        <v>30258076</v>
      </c>
      <c r="Q16" s="55"/>
    </row>
    <row r="17" spans="1:17" ht="12" customHeight="1" x14ac:dyDescent="0.2">
      <c r="A17" s="20" t="s">
        <v>55</v>
      </c>
      <c r="B17" s="30">
        <v>4947459.0999999996</v>
      </c>
      <c r="C17" s="12">
        <f t="shared" si="0"/>
        <v>0.50922841658118201</v>
      </c>
      <c r="D17" s="31"/>
      <c r="E17" s="12">
        <f t="shared" si="1"/>
        <v>0</v>
      </c>
      <c r="F17" s="8"/>
      <c r="G17" s="12">
        <f t="shared" si="2"/>
        <v>0</v>
      </c>
      <c r="H17" s="31">
        <v>1165523.3899999999</v>
      </c>
      <c r="I17" s="12">
        <f t="shared" si="7"/>
        <v>0.11996413075512469</v>
      </c>
      <c r="J17" s="31">
        <v>1097052.3799999999</v>
      </c>
      <c r="K17" s="12">
        <f t="shared" si="3"/>
        <v>0.11291659720320218</v>
      </c>
      <c r="L17" s="31">
        <v>1587409.4</v>
      </c>
      <c r="M17" s="12">
        <f t="shared" si="4"/>
        <v>0.16338770243256467</v>
      </c>
      <c r="N17" s="31">
        <v>918154.74</v>
      </c>
      <c r="O17" s="12">
        <f t="shared" si="5"/>
        <v>9.4503153027926376E-2</v>
      </c>
      <c r="P17" s="32">
        <f t="shared" si="6"/>
        <v>9715599.0099999998</v>
      </c>
    </row>
    <row r="18" spans="1:17" ht="12" customHeight="1" x14ac:dyDescent="0.2">
      <c r="A18" s="20" t="s">
        <v>56</v>
      </c>
      <c r="B18" s="30">
        <v>21178460.27</v>
      </c>
      <c r="C18" s="12">
        <f t="shared" si="0"/>
        <v>0.49998675729641673</v>
      </c>
      <c r="D18" s="31">
        <v>8372.64</v>
      </c>
      <c r="E18" s="12">
        <f t="shared" si="1"/>
        <v>1.9766352559350957E-4</v>
      </c>
      <c r="F18" s="31"/>
      <c r="G18" s="12">
        <f t="shared" si="2"/>
        <v>0</v>
      </c>
      <c r="H18" s="31">
        <v>5335686.1399999997</v>
      </c>
      <c r="I18" s="12">
        <f t="shared" si="7"/>
        <v>0.12596630619408267</v>
      </c>
      <c r="J18" s="31">
        <v>5261280.37</v>
      </c>
      <c r="K18" s="12">
        <f t="shared" si="3"/>
        <v>0.12420971486533812</v>
      </c>
      <c r="L18" s="31">
        <v>5628376.75</v>
      </c>
      <c r="M18" s="12">
        <f t="shared" si="4"/>
        <v>0.13287622443739838</v>
      </c>
      <c r="N18" s="31">
        <v>4945866.24</v>
      </c>
      <c r="O18" s="12">
        <f t="shared" si="5"/>
        <v>0.11676333368117046</v>
      </c>
      <c r="P18" s="32">
        <f t="shared" si="6"/>
        <v>42358042.410000004</v>
      </c>
    </row>
    <row r="19" spans="1:17" ht="12" customHeight="1" x14ac:dyDescent="0.2">
      <c r="A19" s="18" t="s">
        <v>18</v>
      </c>
      <c r="B19" s="30">
        <v>20246182.039999999</v>
      </c>
      <c r="C19" s="12">
        <f t="shared" si="0"/>
        <v>0.55378394248431662</v>
      </c>
      <c r="D19" s="31"/>
      <c r="E19" s="12">
        <f t="shared" si="1"/>
        <v>0</v>
      </c>
      <c r="F19" s="31">
        <v>29884.22</v>
      </c>
      <c r="G19" s="12">
        <f t="shared" si="2"/>
        <v>8.1740849395566667E-4</v>
      </c>
      <c r="H19" s="31">
        <v>3397432.49</v>
      </c>
      <c r="I19" s="12">
        <f t="shared" si="7"/>
        <v>9.292831383810421E-2</v>
      </c>
      <c r="J19" s="31">
        <v>3519975.34</v>
      </c>
      <c r="K19" s="12">
        <f t="shared" si="3"/>
        <v>9.6280168645207581E-2</v>
      </c>
      <c r="L19" s="31">
        <v>5371874.79</v>
      </c>
      <c r="M19" s="12">
        <f t="shared" si="4"/>
        <v>0.1469342710571771</v>
      </c>
      <c r="N19" s="31">
        <v>3994364.19</v>
      </c>
      <c r="O19" s="12">
        <f t="shared" si="5"/>
        <v>0.10925589548123879</v>
      </c>
      <c r="P19" s="32">
        <f t="shared" si="6"/>
        <v>36559713.07</v>
      </c>
    </row>
    <row r="20" spans="1:17" ht="12" customHeight="1" x14ac:dyDescent="0.2">
      <c r="A20" s="44" t="s">
        <v>58</v>
      </c>
      <c r="B20" s="30">
        <v>30197703.949999999</v>
      </c>
      <c r="C20" s="12">
        <f t="shared" si="0"/>
        <v>0.38064039880866302</v>
      </c>
      <c r="D20" s="31">
        <v>176223.46</v>
      </c>
      <c r="E20" s="12">
        <f t="shared" si="1"/>
        <v>2.221287029136613E-3</v>
      </c>
      <c r="F20" s="31">
        <v>7423.81</v>
      </c>
      <c r="G20" s="12">
        <f t="shared" si="2"/>
        <v>9.3576717082814528E-5</v>
      </c>
      <c r="H20" s="31">
        <v>21630710.140000001</v>
      </c>
      <c r="I20" s="12">
        <f t="shared" si="7"/>
        <v>0.27265391262318772</v>
      </c>
      <c r="J20" s="31">
        <v>5044662.91</v>
      </c>
      <c r="K20" s="12">
        <f t="shared" si="3"/>
        <v>6.3587698756735131E-2</v>
      </c>
      <c r="L20" s="31">
        <v>15266494.560000001</v>
      </c>
      <c r="M20" s="12">
        <f t="shared" si="4"/>
        <v>0.19243332497564553</v>
      </c>
      <c r="N20" s="31">
        <v>7010724.8200000003</v>
      </c>
      <c r="O20" s="12">
        <f t="shared" si="5"/>
        <v>8.836980108954913E-2</v>
      </c>
      <c r="P20" s="32">
        <f t="shared" si="6"/>
        <v>79333943.650000006</v>
      </c>
    </row>
    <row r="21" spans="1:17" s="40" customFormat="1" ht="12" customHeight="1" x14ac:dyDescent="0.2">
      <c r="A21" s="44" t="s">
        <v>59</v>
      </c>
      <c r="B21" s="41">
        <v>22060893.739999998</v>
      </c>
      <c r="C21" s="12">
        <f t="shared" si="0"/>
        <v>0.45272527202232937</v>
      </c>
      <c r="D21" s="9"/>
      <c r="E21" s="12">
        <f t="shared" si="1"/>
        <v>0</v>
      </c>
      <c r="F21" s="38">
        <v>102867.19</v>
      </c>
      <c r="G21" s="12">
        <f t="shared" si="2"/>
        <v>2.1110013548763253E-3</v>
      </c>
      <c r="H21" s="38">
        <v>6716872.75</v>
      </c>
      <c r="I21" s="12">
        <f t="shared" si="7"/>
        <v>0.13784110828517693</v>
      </c>
      <c r="J21" s="38">
        <v>6128981.4000000004</v>
      </c>
      <c r="K21" s="12">
        <f t="shared" si="3"/>
        <v>0.1257766255636204</v>
      </c>
      <c r="L21" s="38">
        <v>7292195.0099999998</v>
      </c>
      <c r="M21" s="12">
        <f t="shared" si="4"/>
        <v>0.14964765292152316</v>
      </c>
      <c r="N21" s="38">
        <v>6427287.0099999998</v>
      </c>
      <c r="O21" s="12">
        <f t="shared" si="5"/>
        <v>0.1318983398524739</v>
      </c>
      <c r="P21" s="39">
        <f t="shared" si="6"/>
        <v>48729097.099999994</v>
      </c>
    </row>
    <row r="22" spans="1:17" ht="12" customHeight="1" x14ac:dyDescent="0.2">
      <c r="A22" s="44" t="s">
        <v>104</v>
      </c>
      <c r="B22" s="30">
        <v>8054791.3399999999</v>
      </c>
      <c r="C22" s="12">
        <f t="shared" si="0"/>
        <v>0.49956246962245815</v>
      </c>
      <c r="D22" s="31">
        <v>71312.62</v>
      </c>
      <c r="E22" s="12">
        <f t="shared" si="1"/>
        <v>4.4228468570668023E-3</v>
      </c>
      <c r="F22" s="8">
        <v>84418.37</v>
      </c>
      <c r="G22" s="12">
        <f t="shared" si="2"/>
        <v>5.2356724859246853E-3</v>
      </c>
      <c r="H22" s="31">
        <v>2131674.79</v>
      </c>
      <c r="I22" s="12">
        <f t="shared" si="7"/>
        <v>0.13220761129292455</v>
      </c>
      <c r="J22" s="31">
        <v>1534802.43</v>
      </c>
      <c r="K22" s="12">
        <f t="shared" si="3"/>
        <v>9.5189268095100019E-2</v>
      </c>
      <c r="L22" s="31">
        <v>2675881.5299999998</v>
      </c>
      <c r="M22" s="12">
        <f t="shared" si="4"/>
        <v>0.1659596045530736</v>
      </c>
      <c r="N22" s="31">
        <v>1570810.81</v>
      </c>
      <c r="O22" s="12">
        <f t="shared" si="5"/>
        <v>9.7422527093452171E-2</v>
      </c>
      <c r="P22" s="32">
        <f t="shared" si="6"/>
        <v>16123691.890000001</v>
      </c>
      <c r="Q22" s="4"/>
    </row>
    <row r="23" spans="1:17" s="40" customFormat="1" ht="12" customHeight="1" x14ac:dyDescent="0.2">
      <c r="A23" s="44" t="s">
        <v>60</v>
      </c>
      <c r="B23" s="41">
        <v>21965485.300000001</v>
      </c>
      <c r="C23" s="12">
        <f t="shared" si="0"/>
        <v>0.50516900736612458</v>
      </c>
      <c r="D23" s="38"/>
      <c r="E23" s="12">
        <f t="shared" si="1"/>
        <v>0</v>
      </c>
      <c r="F23" s="38"/>
      <c r="G23" s="12">
        <f t="shared" si="2"/>
        <v>0</v>
      </c>
      <c r="H23" s="38">
        <v>4751963</v>
      </c>
      <c r="I23" s="12">
        <f t="shared" si="7"/>
        <v>0.10928711107286809</v>
      </c>
      <c r="J23" s="38">
        <v>6027654.2999999998</v>
      </c>
      <c r="K23" s="12">
        <f t="shared" si="3"/>
        <v>0.1386258531459422</v>
      </c>
      <c r="L23" s="38">
        <v>6692781.6100000003</v>
      </c>
      <c r="M23" s="12">
        <f t="shared" si="4"/>
        <v>0.15392265621565634</v>
      </c>
      <c r="N23" s="38">
        <v>4043574.43</v>
      </c>
      <c r="O23" s="12">
        <f t="shared" si="5"/>
        <v>9.2995372199408816E-2</v>
      </c>
      <c r="P23" s="39">
        <f t="shared" si="6"/>
        <v>43481458.640000001</v>
      </c>
    </row>
    <row r="24" spans="1:17" ht="12" customHeight="1" x14ac:dyDescent="0.2">
      <c r="A24" s="44" t="s">
        <v>61</v>
      </c>
      <c r="B24" s="30">
        <v>34355848.93</v>
      </c>
      <c r="C24" s="12">
        <f t="shared" si="0"/>
        <v>0.44936670267813283</v>
      </c>
      <c r="D24" s="31">
        <v>6146.16</v>
      </c>
      <c r="E24" s="12">
        <f t="shared" si="1"/>
        <v>8.0390377165750123E-5</v>
      </c>
      <c r="F24" s="31">
        <v>478817.88</v>
      </c>
      <c r="G24" s="12">
        <f t="shared" si="2"/>
        <v>6.2628291432219284E-3</v>
      </c>
      <c r="H24" s="31">
        <v>12466151.029999999</v>
      </c>
      <c r="I24" s="12">
        <f t="shared" si="7"/>
        <v>0.16305442473136145</v>
      </c>
      <c r="J24" s="31">
        <v>12811163.17</v>
      </c>
      <c r="K24" s="12">
        <f t="shared" si="3"/>
        <v>0.16756710517921222</v>
      </c>
      <c r="L24" s="31">
        <v>7941901.7300000004</v>
      </c>
      <c r="M24" s="12">
        <f t="shared" si="4"/>
        <v>0.10387827122756704</v>
      </c>
      <c r="N24" s="31">
        <v>8393897.7599999998</v>
      </c>
      <c r="O24" s="12">
        <f t="shared" si="5"/>
        <v>0.1097902766633386</v>
      </c>
      <c r="P24" s="32">
        <f t="shared" si="6"/>
        <v>76453926.660000011</v>
      </c>
    </row>
    <row r="25" spans="1:17" ht="12" customHeight="1" x14ac:dyDescent="0.2">
      <c r="A25" s="44" t="s">
        <v>62</v>
      </c>
      <c r="B25" s="30">
        <v>86746153.019999996</v>
      </c>
      <c r="C25" s="12">
        <f t="shared" si="0"/>
        <v>0.47194226320439164</v>
      </c>
      <c r="D25" s="31">
        <v>1189237.78</v>
      </c>
      <c r="E25" s="12">
        <f t="shared" si="1"/>
        <v>6.4700456428536442E-3</v>
      </c>
      <c r="F25" s="31">
        <v>1111810.75</v>
      </c>
      <c r="G25" s="12">
        <f t="shared" si="2"/>
        <v>6.0488040488550082E-3</v>
      </c>
      <c r="H25" s="31">
        <v>30359568.170000002</v>
      </c>
      <c r="I25" s="12">
        <f t="shared" si="7"/>
        <v>0.16517116682689537</v>
      </c>
      <c r="J25" s="31">
        <v>25212918.469999999</v>
      </c>
      <c r="K25" s="12">
        <f t="shared" si="3"/>
        <v>0.13717082994995977</v>
      </c>
      <c r="L25" s="31">
        <v>21640650.309999999</v>
      </c>
      <c r="M25" s="12">
        <f t="shared" si="4"/>
        <v>0.11773591253276099</v>
      </c>
      <c r="N25" s="31">
        <v>17546367.920000002</v>
      </c>
      <c r="O25" s="12">
        <f t="shared" si="5"/>
        <v>9.5460977794283461E-2</v>
      </c>
      <c r="P25" s="32">
        <f t="shared" si="6"/>
        <v>183806706.42000002</v>
      </c>
      <c r="Q25" s="4"/>
    </row>
    <row r="26" spans="1:17" ht="12" customHeight="1" x14ac:dyDescent="0.2">
      <c r="A26" s="44" t="s">
        <v>63</v>
      </c>
      <c r="B26" s="30">
        <v>12277135.449999999</v>
      </c>
      <c r="C26" s="12">
        <f t="shared" si="0"/>
        <v>0.49835977813157045</v>
      </c>
      <c r="D26" s="8">
        <v>3000</v>
      </c>
      <c r="E26" s="12">
        <f t="shared" si="1"/>
        <v>1.2177753845622933E-4</v>
      </c>
      <c r="F26" s="8">
        <v>405876.57</v>
      </c>
      <c r="G26" s="12">
        <f t="shared" si="2"/>
        <v>1.6475549870552487E-2</v>
      </c>
      <c r="H26" s="31">
        <v>2934072.14</v>
      </c>
      <c r="I26" s="12">
        <f t="shared" si="7"/>
        <v>0.11910136095406704</v>
      </c>
      <c r="J26" s="31">
        <v>3703977.44</v>
      </c>
      <c r="K26" s="12">
        <f t="shared" si="3"/>
        <v>0.15035375171353529</v>
      </c>
      <c r="L26" s="31">
        <v>2807219.33</v>
      </c>
      <c r="M26" s="12">
        <f t="shared" si="4"/>
        <v>0.11395208663804846</v>
      </c>
      <c r="N26" s="31">
        <v>2503803.98</v>
      </c>
      <c r="O26" s="12">
        <f t="shared" si="5"/>
        <v>0.10163569515377002</v>
      </c>
      <c r="P26" s="32">
        <f t="shared" si="6"/>
        <v>24635084.91</v>
      </c>
    </row>
    <row r="27" spans="1:17" s="40" customFormat="1" ht="12" customHeight="1" x14ac:dyDescent="0.2">
      <c r="A27" s="7" t="s">
        <v>105</v>
      </c>
      <c r="B27" s="45"/>
      <c r="C27" s="12">
        <f t="shared" si="0"/>
        <v>0</v>
      </c>
      <c r="D27" s="38">
        <v>20077</v>
      </c>
      <c r="E27" s="12">
        <f t="shared" si="1"/>
        <v>1.1077891476170285E-3</v>
      </c>
      <c r="F27" s="38"/>
      <c r="G27" s="12">
        <f t="shared" si="2"/>
        <v>0</v>
      </c>
      <c r="H27" s="38">
        <v>1759936</v>
      </c>
      <c r="I27" s="12">
        <f t="shared" si="7"/>
        <v>9.7108034133611715E-2</v>
      </c>
      <c r="J27" s="38">
        <v>2289190</v>
      </c>
      <c r="K27" s="12">
        <f t="shared" si="3"/>
        <v>0.12631069576298379</v>
      </c>
      <c r="L27" s="38">
        <v>13318116</v>
      </c>
      <c r="M27" s="12">
        <f t="shared" si="4"/>
        <v>0.73485403055758869</v>
      </c>
      <c r="N27" s="38">
        <v>736166</v>
      </c>
      <c r="O27" s="12">
        <f t="shared" si="5"/>
        <v>4.0619450398198802E-2</v>
      </c>
      <c r="P27" s="39">
        <f t="shared" si="6"/>
        <v>18123485</v>
      </c>
    </row>
    <row r="28" spans="1:17" s="40" customFormat="1" ht="12" customHeight="1" x14ac:dyDescent="0.2">
      <c r="A28" s="44" t="s">
        <v>64</v>
      </c>
      <c r="B28" s="41">
        <v>30341152.41</v>
      </c>
      <c r="C28" s="12">
        <f t="shared" si="0"/>
        <v>0.49669732000037659</v>
      </c>
      <c r="D28" s="38">
        <v>85650.17</v>
      </c>
      <c r="E28" s="12">
        <f t="shared" si="1"/>
        <v>1.4021290068914904E-3</v>
      </c>
      <c r="F28" s="38"/>
      <c r="G28" s="12">
        <f t="shared" si="2"/>
        <v>0</v>
      </c>
      <c r="H28" s="38">
        <v>10541845.02</v>
      </c>
      <c r="I28" s="12">
        <f t="shared" si="7"/>
        <v>0.17257439989548887</v>
      </c>
      <c r="J28" s="38">
        <v>5580444.3099999996</v>
      </c>
      <c r="K28" s="12">
        <f t="shared" si="3"/>
        <v>9.1354200912777739E-2</v>
      </c>
      <c r="L28" s="38">
        <v>8503723.4600000009</v>
      </c>
      <c r="M28" s="12">
        <f t="shared" si="4"/>
        <v>0.13920949987431047</v>
      </c>
      <c r="N28" s="38">
        <v>6032983.1399999997</v>
      </c>
      <c r="O28" s="12">
        <f t="shared" si="5"/>
        <v>9.8762450310154737E-2</v>
      </c>
      <c r="P28" s="39">
        <f t="shared" si="6"/>
        <v>61085798.510000005</v>
      </c>
    </row>
    <row r="29" spans="1:17" s="40" customFormat="1" ht="12" customHeight="1" x14ac:dyDescent="0.2">
      <c r="A29" s="44" t="s">
        <v>65</v>
      </c>
      <c r="B29" s="41">
        <v>18420385.670000002</v>
      </c>
      <c r="C29" s="12">
        <f t="shared" si="0"/>
        <v>0.45060408756915199</v>
      </c>
      <c r="D29" s="38">
        <v>2302.27</v>
      </c>
      <c r="E29" s="12">
        <f t="shared" si="1"/>
        <v>5.6318705334025261E-5</v>
      </c>
      <c r="F29" s="8"/>
      <c r="G29" s="12">
        <f t="shared" si="2"/>
        <v>0</v>
      </c>
      <c r="H29" s="38">
        <v>7351410.7599999998</v>
      </c>
      <c r="I29" s="12">
        <f t="shared" si="7"/>
        <v>0.17983205114162226</v>
      </c>
      <c r="J29" s="38">
        <v>4441856.54</v>
      </c>
      <c r="K29" s="12">
        <f t="shared" si="3"/>
        <v>0.10865780712612899</v>
      </c>
      <c r="L29" s="38">
        <v>5966640.3799999999</v>
      </c>
      <c r="M29" s="12">
        <f t="shared" si="4"/>
        <v>0.14595745129603238</v>
      </c>
      <c r="N29" s="38">
        <v>4696717.68</v>
      </c>
      <c r="O29" s="12">
        <f t="shared" si="5"/>
        <v>0.11489228416173027</v>
      </c>
      <c r="P29" s="39">
        <f t="shared" si="6"/>
        <v>40879313.300000004</v>
      </c>
    </row>
    <row r="30" spans="1:17" s="40" customFormat="1" ht="12" customHeight="1" x14ac:dyDescent="0.2">
      <c r="A30" s="7" t="s">
        <v>26</v>
      </c>
      <c r="B30" s="34">
        <f>SUM(B31:B35)</f>
        <v>18206810.629999999</v>
      </c>
      <c r="C30" s="12">
        <f t="shared" si="0"/>
        <v>0.45915505043122568</v>
      </c>
      <c r="D30" s="34">
        <f>SUM(D31:D35)</f>
        <v>0</v>
      </c>
      <c r="E30" s="12">
        <f t="shared" si="1"/>
        <v>0</v>
      </c>
      <c r="F30" s="34">
        <f>SUM(F31:F35)</f>
        <v>297877.69</v>
      </c>
      <c r="G30" s="12">
        <f t="shared" si="2"/>
        <v>7.512136450132728E-3</v>
      </c>
      <c r="H30" s="34">
        <f>SUM(H31:H35)</f>
        <v>3449109.67</v>
      </c>
      <c r="I30" s="12">
        <f t="shared" si="7"/>
        <v>8.6982621869104271E-2</v>
      </c>
      <c r="J30" s="34">
        <f>SUM(J31:J35)</f>
        <v>5717302.6900000004</v>
      </c>
      <c r="K30" s="12">
        <f t="shared" si="3"/>
        <v>0.14418386933909316</v>
      </c>
      <c r="L30" s="34">
        <f>SUM(L31:L35)</f>
        <v>6759998.8200000003</v>
      </c>
      <c r="M30" s="12">
        <f t="shared" si="4"/>
        <v>0.17047947947553987</v>
      </c>
      <c r="N30" s="34">
        <f>SUM(N31:N35)</f>
        <v>5221759.84</v>
      </c>
      <c r="O30" s="12">
        <f t="shared" si="5"/>
        <v>0.13168684243490419</v>
      </c>
      <c r="P30" s="39">
        <f t="shared" si="6"/>
        <v>39652859.340000004</v>
      </c>
    </row>
    <row r="31" spans="1:17" s="40" customFormat="1" ht="12" customHeight="1" x14ac:dyDescent="0.2">
      <c r="A31" s="20" t="s">
        <v>106</v>
      </c>
      <c r="B31" s="41">
        <v>6328605.1399999997</v>
      </c>
      <c r="C31" s="12">
        <f t="shared" si="0"/>
        <v>0.50632275446484809</v>
      </c>
      <c r="D31" s="38"/>
      <c r="E31" s="12">
        <f t="shared" si="1"/>
        <v>0</v>
      </c>
      <c r="F31" s="38">
        <v>24003.46</v>
      </c>
      <c r="G31" s="12">
        <f t="shared" si="2"/>
        <v>1.9204070589063172E-3</v>
      </c>
      <c r="H31" s="38">
        <v>1232886.52</v>
      </c>
      <c r="I31" s="12">
        <f t="shared" si="7"/>
        <v>9.8637612070861649E-2</v>
      </c>
      <c r="J31" s="38">
        <v>1143730.8999999999</v>
      </c>
      <c r="K31" s="12">
        <f t="shared" si="3"/>
        <v>9.1504678652547383E-2</v>
      </c>
      <c r="L31" s="38">
        <v>2176657.85</v>
      </c>
      <c r="M31" s="12">
        <f t="shared" si="4"/>
        <v>0.17414444000839246</v>
      </c>
      <c r="N31" s="38">
        <v>1593268.27</v>
      </c>
      <c r="O31" s="12">
        <f t="shared" si="5"/>
        <v>0.1274701077444442</v>
      </c>
      <c r="P31" s="39">
        <f t="shared" si="6"/>
        <v>12499152.139999999</v>
      </c>
      <c r="Q31" s="2"/>
    </row>
    <row r="32" spans="1:17" s="40" customFormat="1" ht="12" customHeight="1" x14ac:dyDescent="0.2">
      <c r="A32" s="20" t="s">
        <v>107</v>
      </c>
      <c r="B32" s="41">
        <v>3976141.41</v>
      </c>
      <c r="C32" s="12">
        <f t="shared" si="0"/>
        <v>0.43626859565372755</v>
      </c>
      <c r="D32" s="38"/>
      <c r="E32" s="12">
        <f t="shared" si="1"/>
        <v>0</v>
      </c>
      <c r="F32" s="38">
        <v>98215.15</v>
      </c>
      <c r="G32" s="12">
        <f t="shared" si="2"/>
        <v>1.0776323360798225E-2</v>
      </c>
      <c r="H32" s="38">
        <v>733540.97</v>
      </c>
      <c r="I32" s="12">
        <f t="shared" si="7"/>
        <v>8.0485288584435197E-2</v>
      </c>
      <c r="J32" s="38">
        <v>1519867.09</v>
      </c>
      <c r="K32" s="12">
        <f t="shared" si="3"/>
        <v>0.16676224826083777</v>
      </c>
      <c r="L32" s="38">
        <v>1337604.71</v>
      </c>
      <c r="M32" s="12">
        <f t="shared" si="4"/>
        <v>0.14676412838433517</v>
      </c>
      <c r="N32" s="38">
        <v>1448606.44</v>
      </c>
      <c r="O32" s="12">
        <f t="shared" si="5"/>
        <v>0.15894341575586612</v>
      </c>
      <c r="P32" s="39">
        <f t="shared" si="6"/>
        <v>9113975.7699999996</v>
      </c>
    </row>
    <row r="33" spans="1:17" s="40" customFormat="1" ht="12" customHeight="1" x14ac:dyDescent="0.2">
      <c r="A33" s="20" t="s">
        <v>108</v>
      </c>
      <c r="B33" s="41">
        <v>4474292.8099999996</v>
      </c>
      <c r="C33" s="12">
        <f t="shared" si="0"/>
        <v>0.46943880974627245</v>
      </c>
      <c r="D33" s="9"/>
      <c r="E33" s="12">
        <f t="shared" si="1"/>
        <v>0</v>
      </c>
      <c r="F33" s="38">
        <v>97632.16</v>
      </c>
      <c r="G33" s="12">
        <f t="shared" si="2"/>
        <v>1.0243479121644174E-2</v>
      </c>
      <c r="H33" s="38">
        <v>700927.09</v>
      </c>
      <c r="I33" s="12">
        <f t="shared" si="7"/>
        <v>7.354064492898453E-2</v>
      </c>
      <c r="J33" s="38">
        <v>1368977.56</v>
      </c>
      <c r="K33" s="12">
        <f t="shared" si="3"/>
        <v>0.14363190421946398</v>
      </c>
      <c r="L33" s="38">
        <v>1500325.14</v>
      </c>
      <c r="M33" s="12">
        <f t="shared" si="4"/>
        <v>0.15741277512725182</v>
      </c>
      <c r="N33" s="38">
        <v>1388997.58</v>
      </c>
      <c r="O33" s="12">
        <f t="shared" si="5"/>
        <v>0.14573238685638301</v>
      </c>
      <c r="P33" s="39">
        <f t="shared" si="6"/>
        <v>9531152.3399999999</v>
      </c>
    </row>
    <row r="34" spans="1:17" s="40" customFormat="1" ht="12" customHeight="1" x14ac:dyDescent="0.2">
      <c r="A34" s="20" t="s">
        <v>109</v>
      </c>
      <c r="B34" s="41">
        <v>898661.95</v>
      </c>
      <c r="C34" s="12">
        <f t="shared" si="0"/>
        <v>0.31098262593469594</v>
      </c>
      <c r="D34" s="8"/>
      <c r="E34" s="12">
        <f t="shared" si="1"/>
        <v>0</v>
      </c>
      <c r="F34" s="8">
        <v>2691.25</v>
      </c>
      <c r="G34" s="12">
        <f t="shared" si="2"/>
        <v>9.3130903344327708E-4</v>
      </c>
      <c r="H34" s="38">
        <v>231290.77</v>
      </c>
      <c r="I34" s="12">
        <f t="shared" si="7"/>
        <v>8.0038340344840239E-2</v>
      </c>
      <c r="J34" s="38">
        <v>638829.31999999995</v>
      </c>
      <c r="K34" s="12">
        <f t="shared" si="3"/>
        <v>0.22106735403415731</v>
      </c>
      <c r="L34" s="38">
        <v>805650.67</v>
      </c>
      <c r="M34" s="12">
        <f t="shared" si="4"/>
        <v>0.27879600437366597</v>
      </c>
      <c r="N34" s="38">
        <v>312625.74</v>
      </c>
      <c r="O34" s="12">
        <f t="shared" si="5"/>
        <v>0.10818436627919711</v>
      </c>
      <c r="P34" s="39">
        <f t="shared" si="6"/>
        <v>2889749.7</v>
      </c>
    </row>
    <row r="35" spans="1:17" s="40" customFormat="1" ht="12" customHeight="1" x14ac:dyDescent="0.2">
      <c r="A35" s="20" t="s">
        <v>110</v>
      </c>
      <c r="B35" s="41">
        <v>2529109.3199999998</v>
      </c>
      <c r="C35" s="12">
        <f t="shared" si="0"/>
        <v>0.45011320765516249</v>
      </c>
      <c r="D35" s="9"/>
      <c r="E35" s="12">
        <f t="shared" si="1"/>
        <v>0</v>
      </c>
      <c r="F35" s="38">
        <v>75335.67</v>
      </c>
      <c r="G35" s="12">
        <f t="shared" si="2"/>
        <v>1.3407716228949249E-2</v>
      </c>
      <c r="H35" s="38">
        <v>550464.31999999995</v>
      </c>
      <c r="I35" s="12">
        <f t="shared" si="7"/>
        <v>9.7967793964286926E-2</v>
      </c>
      <c r="J35" s="38">
        <v>1045897.82</v>
      </c>
      <c r="K35" s="12">
        <f t="shared" si="3"/>
        <v>0.18614158704683503</v>
      </c>
      <c r="L35" s="38">
        <v>939760.45</v>
      </c>
      <c r="M35" s="12">
        <f t="shared" si="4"/>
        <v>0.16725199944182681</v>
      </c>
      <c r="N35" s="38">
        <v>478261.81</v>
      </c>
      <c r="O35" s="12">
        <f t="shared" si="5"/>
        <v>8.5117695662939502E-2</v>
      </c>
      <c r="P35" s="39">
        <f t="shared" si="6"/>
        <v>5618829.3899999997</v>
      </c>
    </row>
    <row r="36" spans="1:17" s="40" customFormat="1" ht="12" customHeight="1" x14ac:dyDescent="0.2">
      <c r="A36" s="7" t="s">
        <v>27</v>
      </c>
      <c r="B36" s="41">
        <v>8111.2</v>
      </c>
      <c r="C36" s="12">
        <f t="shared" si="0"/>
        <v>6.5421270817380356E-3</v>
      </c>
      <c r="D36" s="38"/>
      <c r="E36" s="12">
        <f t="shared" si="1"/>
        <v>0</v>
      </c>
      <c r="F36" s="8"/>
      <c r="G36" s="12">
        <f t="shared" si="2"/>
        <v>0</v>
      </c>
      <c r="H36" s="38">
        <v>779797.29</v>
      </c>
      <c r="I36" s="12">
        <f t="shared" si="7"/>
        <v>0.62894922689305266</v>
      </c>
      <c r="J36" s="10">
        <v>119252.33</v>
      </c>
      <c r="K36" s="12">
        <f t="shared" si="3"/>
        <v>9.6183536055498717E-2</v>
      </c>
      <c r="L36" s="38">
        <v>332680.58</v>
      </c>
      <c r="M36" s="12">
        <f t="shared" si="4"/>
        <v>0.26832510996971065</v>
      </c>
      <c r="N36" s="10"/>
      <c r="O36" s="12">
        <f t="shared" si="5"/>
        <v>0</v>
      </c>
      <c r="P36" s="39">
        <f t="shared" si="6"/>
        <v>1239841.3999999999</v>
      </c>
    </row>
    <row r="37" spans="1:17" ht="12" customHeight="1" x14ac:dyDescent="0.2">
      <c r="A37" s="44" t="s">
        <v>71</v>
      </c>
      <c r="B37" s="30">
        <v>12297912.65</v>
      </c>
      <c r="C37" s="12">
        <f t="shared" si="0"/>
        <v>0.4832792212576188</v>
      </c>
      <c r="D37" s="31">
        <v>136403.85999999999</v>
      </c>
      <c r="E37" s="12">
        <f t="shared" si="1"/>
        <v>5.3603528593393658E-3</v>
      </c>
      <c r="F37" s="31">
        <v>73129.16</v>
      </c>
      <c r="G37" s="12">
        <f t="shared" si="2"/>
        <v>2.8738050514632504E-3</v>
      </c>
      <c r="H37" s="31">
        <v>3639730.19</v>
      </c>
      <c r="I37" s="12">
        <f t="shared" si="7"/>
        <v>0.14303288874076081</v>
      </c>
      <c r="J37" s="31">
        <v>3392350.45</v>
      </c>
      <c r="K37" s="12">
        <f t="shared" si="3"/>
        <v>0.13331144319917843</v>
      </c>
      <c r="L37" s="31">
        <v>3279365.36</v>
      </c>
      <c r="M37" s="12">
        <f t="shared" si="4"/>
        <v>0.12887139326038477</v>
      </c>
      <c r="N37" s="31">
        <v>2627914.46</v>
      </c>
      <c r="O37" s="12">
        <f t="shared" si="5"/>
        <v>0.10327089563125461</v>
      </c>
      <c r="P37" s="32">
        <f t="shared" si="6"/>
        <v>25446806.129999999</v>
      </c>
    </row>
    <row r="38" spans="1:17" ht="12" customHeight="1" x14ac:dyDescent="0.2">
      <c r="A38" s="44" t="s">
        <v>92</v>
      </c>
      <c r="B38" s="30">
        <v>4264186.25</v>
      </c>
      <c r="C38" s="12">
        <f t="shared" si="0"/>
        <v>0.48326497804968988</v>
      </c>
      <c r="D38" s="31"/>
      <c r="E38" s="12">
        <f t="shared" si="1"/>
        <v>0</v>
      </c>
      <c r="F38" s="31"/>
      <c r="G38" s="12">
        <f t="shared" si="2"/>
        <v>0</v>
      </c>
      <c r="H38" s="31">
        <v>1126133.72</v>
      </c>
      <c r="I38" s="12">
        <f t="shared" si="7"/>
        <v>0.1276259890094659</v>
      </c>
      <c r="J38" s="31">
        <v>1235395.4099999999</v>
      </c>
      <c r="K38" s="12">
        <f t="shared" si="3"/>
        <v>0.14000873805555225</v>
      </c>
      <c r="L38" s="31">
        <v>1577131.8</v>
      </c>
      <c r="M38" s="12">
        <f t="shared" si="4"/>
        <v>0.17873810383129207</v>
      </c>
      <c r="N38" s="31">
        <v>620855.02</v>
      </c>
      <c r="O38" s="12">
        <f t="shared" si="5"/>
        <v>7.036219105399999E-2</v>
      </c>
      <c r="P38" s="32">
        <f t="shared" si="6"/>
        <v>8823702.1999999993</v>
      </c>
    </row>
    <row r="39" spans="1:17" ht="12" customHeight="1" x14ac:dyDescent="0.2">
      <c r="A39" s="7" t="s">
        <v>29</v>
      </c>
      <c r="B39" s="30">
        <v>18450653.25</v>
      </c>
      <c r="C39" s="12">
        <f t="shared" si="0"/>
        <v>0.55758898995366923</v>
      </c>
      <c r="D39" s="9"/>
      <c r="E39" s="12">
        <f t="shared" si="1"/>
        <v>0</v>
      </c>
      <c r="F39" s="31"/>
      <c r="G39" s="12">
        <f t="shared" si="2"/>
        <v>0</v>
      </c>
      <c r="H39" s="31">
        <v>3177056.62</v>
      </c>
      <c r="I39" s="12">
        <f t="shared" si="7"/>
        <v>9.6012415808172991E-2</v>
      </c>
      <c r="J39" s="31">
        <v>3627282.92</v>
      </c>
      <c r="K39" s="12">
        <f t="shared" si="3"/>
        <v>0.10961850468026089</v>
      </c>
      <c r="L39" s="31">
        <v>4374712.78</v>
      </c>
      <c r="M39" s="12">
        <f t="shared" si="4"/>
        <v>0.13220625022247429</v>
      </c>
      <c r="N39" s="31">
        <v>3460354.64</v>
      </c>
      <c r="O39" s="12">
        <f t="shared" si="5"/>
        <v>0.10457383933542259</v>
      </c>
      <c r="P39" s="32">
        <f t="shared" si="6"/>
        <v>33090060.210000001</v>
      </c>
    </row>
    <row r="40" spans="1:17" ht="12" customHeight="1" x14ac:dyDescent="0.2">
      <c r="A40" s="7" t="s">
        <v>72</v>
      </c>
      <c r="B40" s="30">
        <v>11828771.560000001</v>
      </c>
      <c r="C40" s="12">
        <f t="shared" si="0"/>
        <v>0.47113622679252448</v>
      </c>
      <c r="D40" s="9"/>
      <c r="E40" s="12">
        <f t="shared" si="1"/>
        <v>0</v>
      </c>
      <c r="F40" s="8"/>
      <c r="G40" s="12">
        <f t="shared" si="2"/>
        <v>0</v>
      </c>
      <c r="H40" s="31">
        <v>3211116.39</v>
      </c>
      <c r="I40" s="12">
        <f t="shared" si="7"/>
        <v>0.12789774932268896</v>
      </c>
      <c r="J40" s="31">
        <v>3700674.54</v>
      </c>
      <c r="K40" s="12">
        <f t="shared" si="3"/>
        <v>0.14739669546570913</v>
      </c>
      <c r="L40" s="31">
        <v>3857013.4</v>
      </c>
      <c r="M40" s="12">
        <f t="shared" si="4"/>
        <v>0.15362362276985303</v>
      </c>
      <c r="N40" s="31">
        <v>2509327.14</v>
      </c>
      <c r="O40" s="12">
        <f t="shared" si="5"/>
        <v>9.9945705649224392E-2</v>
      </c>
      <c r="P40" s="32">
        <f t="shared" si="6"/>
        <v>25106903.030000001</v>
      </c>
    </row>
    <row r="41" spans="1:17" s="40" customFormat="1" ht="12" customHeight="1" x14ac:dyDescent="0.2">
      <c r="A41" s="44" t="s">
        <v>73</v>
      </c>
      <c r="B41" s="41">
        <v>18929228.399999999</v>
      </c>
      <c r="C41" s="12">
        <f t="shared" si="0"/>
        <v>0.46666102540143617</v>
      </c>
      <c r="D41" s="9"/>
      <c r="E41" s="12">
        <f t="shared" si="1"/>
        <v>0</v>
      </c>
      <c r="F41" s="38">
        <v>352700.38</v>
      </c>
      <c r="G41" s="12">
        <f t="shared" si="2"/>
        <v>8.6950993200692848E-3</v>
      </c>
      <c r="H41" s="38">
        <v>5947132.4299999997</v>
      </c>
      <c r="I41" s="12">
        <f t="shared" si="7"/>
        <v>0.1466142654806751</v>
      </c>
      <c r="J41" s="38">
        <v>3709428.13</v>
      </c>
      <c r="K41" s="12">
        <f t="shared" si="3"/>
        <v>9.144828823549575E-2</v>
      </c>
      <c r="L41" s="43">
        <v>5717423.5899999999</v>
      </c>
      <c r="M41" s="12">
        <f t="shared" si="4"/>
        <v>0.14095126852417084</v>
      </c>
      <c r="N41" s="38">
        <v>5907209.7000000002</v>
      </c>
      <c r="O41" s="12">
        <f t="shared" si="5"/>
        <v>0.14563005303815291</v>
      </c>
      <c r="P41" s="39">
        <f t="shared" si="6"/>
        <v>40563122.629999995</v>
      </c>
    </row>
    <row r="42" spans="1:17" ht="12" customHeight="1" x14ac:dyDescent="0.2">
      <c r="A42" s="7" t="s">
        <v>31</v>
      </c>
      <c r="B42" s="30">
        <v>22878051.699999999</v>
      </c>
      <c r="C42" s="12">
        <f t="shared" si="0"/>
        <v>0.49818368329505708</v>
      </c>
      <c r="D42" s="31"/>
      <c r="E42" s="12">
        <f t="shared" si="1"/>
        <v>0</v>
      </c>
      <c r="F42" s="8"/>
      <c r="G42" s="12">
        <f t="shared" si="2"/>
        <v>0</v>
      </c>
      <c r="H42" s="31">
        <v>5034513.93</v>
      </c>
      <c r="I42" s="12">
        <f t="shared" si="7"/>
        <v>0.10962964530968662</v>
      </c>
      <c r="J42" s="31">
        <v>5746901.9100000001</v>
      </c>
      <c r="K42" s="12">
        <f t="shared" si="3"/>
        <v>0.12514233286128987</v>
      </c>
      <c r="L42" s="31">
        <v>6914746.1100000003</v>
      </c>
      <c r="M42" s="12">
        <f t="shared" si="4"/>
        <v>0.15057286045603124</v>
      </c>
      <c r="N42" s="31">
        <v>5348710.9000000004</v>
      </c>
      <c r="O42" s="12">
        <f t="shared" si="5"/>
        <v>0.11647147807793527</v>
      </c>
      <c r="P42" s="32">
        <f t="shared" si="6"/>
        <v>45922924.549999997</v>
      </c>
    </row>
    <row r="43" spans="1:17" ht="12" customHeight="1" x14ac:dyDescent="0.2">
      <c r="A43" s="7" t="s">
        <v>32</v>
      </c>
      <c r="B43" s="30">
        <v>14241328.460000001</v>
      </c>
      <c r="C43" s="12">
        <f t="shared" si="0"/>
        <v>0.49068160006484324</v>
      </c>
      <c r="D43" s="31"/>
      <c r="E43" s="12">
        <f t="shared" si="1"/>
        <v>0</v>
      </c>
      <c r="F43" s="8">
        <v>11404.32</v>
      </c>
      <c r="G43" s="12">
        <f t="shared" si="2"/>
        <v>3.9293314531497667E-4</v>
      </c>
      <c r="H43" s="31">
        <v>3845404.12</v>
      </c>
      <c r="I43" s="12">
        <f t="shared" si="7"/>
        <v>0.13249248844988304</v>
      </c>
      <c r="J43" s="31">
        <v>3720316.95</v>
      </c>
      <c r="K43" s="12">
        <f t="shared" si="3"/>
        <v>0.12818263962534557</v>
      </c>
      <c r="L43" s="31">
        <v>4793939.49</v>
      </c>
      <c r="M43" s="12">
        <f t="shared" si="4"/>
        <v>0.1651740500315122</v>
      </c>
      <c r="N43" s="31">
        <v>2411169.92</v>
      </c>
      <c r="O43" s="12">
        <f t="shared" si="5"/>
        <v>8.3076288683100852E-2</v>
      </c>
      <c r="P43" s="32">
        <f t="shared" si="6"/>
        <v>29023563.260000005</v>
      </c>
      <c r="Q43" s="4"/>
    </row>
    <row r="44" spans="1:17" ht="12" customHeight="1" x14ac:dyDescent="0.2">
      <c r="A44" s="44" t="s">
        <v>74</v>
      </c>
      <c r="B44" s="30">
        <v>16960961.100000001</v>
      </c>
      <c r="C44" s="12">
        <f t="shared" si="0"/>
        <v>0.39847451764016878</v>
      </c>
      <c r="D44" s="31">
        <v>117433.91</v>
      </c>
      <c r="E44" s="12">
        <f t="shared" si="1"/>
        <v>2.7589486448293898E-3</v>
      </c>
      <c r="F44" s="31">
        <v>216928.19</v>
      </c>
      <c r="G44" s="12">
        <f t="shared" si="2"/>
        <v>5.0964302885409532E-3</v>
      </c>
      <c r="H44" s="31">
        <v>5142395.0599999996</v>
      </c>
      <c r="I44" s="12">
        <f t="shared" si="7"/>
        <v>0.120813518701407</v>
      </c>
      <c r="J44" s="31">
        <v>8823379.1899999995</v>
      </c>
      <c r="K44" s="12">
        <f t="shared" si="3"/>
        <v>0.20729319205216223</v>
      </c>
      <c r="L44" s="31">
        <v>7118906.3399999999</v>
      </c>
      <c r="M44" s="12">
        <f t="shared" si="4"/>
        <v>0.16724894027125853</v>
      </c>
      <c r="N44" s="31">
        <v>4184728.33</v>
      </c>
      <c r="O44" s="12">
        <f t="shared" si="5"/>
        <v>9.8314452401633001E-2</v>
      </c>
      <c r="P44" s="32">
        <f t="shared" si="6"/>
        <v>42564732.120000005</v>
      </c>
      <c r="Q44" s="4"/>
    </row>
    <row r="45" spans="1:17" ht="12" customHeight="1" x14ac:dyDescent="0.2">
      <c r="A45" s="44" t="s">
        <v>75</v>
      </c>
      <c r="B45" s="30">
        <v>71521187.780000001</v>
      </c>
      <c r="C45" s="12">
        <f t="shared" si="0"/>
        <v>0.48242641417763638</v>
      </c>
      <c r="D45" s="31">
        <v>1080577.3999999999</v>
      </c>
      <c r="E45" s="12">
        <f t="shared" si="1"/>
        <v>7.2887363382011412E-3</v>
      </c>
      <c r="F45" s="31">
        <v>1244127.06</v>
      </c>
      <c r="G45" s="12">
        <f t="shared" si="2"/>
        <v>8.3919153885333459E-3</v>
      </c>
      <c r="H45" s="31">
        <v>20388054.93</v>
      </c>
      <c r="I45" s="12">
        <f t="shared" si="7"/>
        <v>0.13752199225481851</v>
      </c>
      <c r="J45" s="31">
        <v>16707426.15</v>
      </c>
      <c r="K45" s="12">
        <f t="shared" si="3"/>
        <v>0.11269532760662679</v>
      </c>
      <c r="L45" s="31">
        <v>22131616.620000001</v>
      </c>
      <c r="M45" s="12">
        <f t="shared" si="4"/>
        <v>0.14928270596935522</v>
      </c>
      <c r="N45" s="31">
        <v>15180061.050000001</v>
      </c>
      <c r="O45" s="12">
        <f t="shared" si="5"/>
        <v>0.1023929082648284</v>
      </c>
      <c r="P45" s="32">
        <f t="shared" si="6"/>
        <v>148253050.99000004</v>
      </c>
      <c r="Q45" s="4"/>
    </row>
    <row r="46" spans="1:17" ht="12" customHeight="1" x14ac:dyDescent="0.2">
      <c r="A46" s="44" t="s">
        <v>93</v>
      </c>
      <c r="B46" s="30">
        <v>17571560.350000001</v>
      </c>
      <c r="C46" s="12">
        <f t="shared" si="0"/>
        <v>0.53383327572228301</v>
      </c>
      <c r="D46" s="9"/>
      <c r="E46" s="12">
        <f t="shared" si="1"/>
        <v>0</v>
      </c>
      <c r="F46" s="31"/>
      <c r="G46" s="12">
        <f t="shared" si="2"/>
        <v>0</v>
      </c>
      <c r="H46" s="31">
        <v>4111417.28</v>
      </c>
      <c r="I46" s="12">
        <f t="shared" si="7"/>
        <v>0.12490702650909419</v>
      </c>
      <c r="J46" s="31">
        <v>3534101.21</v>
      </c>
      <c r="K46" s="12">
        <f t="shared" si="3"/>
        <v>0.10736785966013448</v>
      </c>
      <c r="L46" s="31">
        <v>4279289.5599999996</v>
      </c>
      <c r="M46" s="12">
        <f t="shared" si="4"/>
        <v>0.13000707495956479</v>
      </c>
      <c r="N46" s="31">
        <v>3419452.23</v>
      </c>
      <c r="O46" s="12">
        <f t="shared" si="5"/>
        <v>0.10388476314892349</v>
      </c>
      <c r="P46" s="32">
        <f t="shared" si="6"/>
        <v>32915820.630000003</v>
      </c>
    </row>
    <row r="47" spans="1:17" ht="12" customHeight="1" x14ac:dyDescent="0.2">
      <c r="A47" s="44" t="s">
        <v>76</v>
      </c>
      <c r="B47" s="30">
        <v>48920652.799999997</v>
      </c>
      <c r="C47" s="12">
        <f t="shared" si="0"/>
        <v>0.48226436035928177</v>
      </c>
      <c r="D47" s="31">
        <v>50716.18</v>
      </c>
      <c r="E47" s="12">
        <f t="shared" si="1"/>
        <v>4.999648350474628E-4</v>
      </c>
      <c r="F47" s="31">
        <v>206608.28</v>
      </c>
      <c r="G47" s="12">
        <f t="shared" si="2"/>
        <v>2.0367637040021548E-3</v>
      </c>
      <c r="H47" s="31">
        <v>13905545.1</v>
      </c>
      <c r="I47" s="12">
        <f t="shared" si="7"/>
        <v>0.13708216119917854</v>
      </c>
      <c r="J47" s="31">
        <v>10705470.24</v>
      </c>
      <c r="K47" s="12">
        <f t="shared" si="3"/>
        <v>0.10553552461260139</v>
      </c>
      <c r="L47" s="31">
        <v>17737862.550000001</v>
      </c>
      <c r="M47" s="12">
        <f t="shared" si="4"/>
        <v>0.17486150423603114</v>
      </c>
      <c r="N47" s="31">
        <v>9912639.0800000001</v>
      </c>
      <c r="O47" s="12">
        <f t="shared" si="5"/>
        <v>9.7719721053857636E-2</v>
      </c>
      <c r="P47" s="32">
        <f t="shared" si="6"/>
        <v>101439494.22999999</v>
      </c>
    </row>
    <row r="48" spans="1:17" s="24" customFormat="1" hidden="1" x14ac:dyDescent="0.2">
      <c r="A48" s="24" t="s">
        <v>36</v>
      </c>
      <c r="B48" s="25">
        <f>SUM(B5:B47)-B10-B11-B31-B32-B33-B34-B35-B7-B8-B15-B16</f>
        <v>729762144.03999996</v>
      </c>
      <c r="C48" s="26">
        <f t="shared" si="0"/>
        <v>0.46879378525992443</v>
      </c>
      <c r="D48" s="25">
        <f>SUM(D5:D47)-D10-D11-D31-D32-D33-D34-D35-D7-D8-D15-D16</f>
        <v>2953088.0399999996</v>
      </c>
      <c r="E48" s="26">
        <f t="shared" si="1"/>
        <v>1.8970418399800269E-3</v>
      </c>
      <c r="F48" s="25">
        <f>SUM(F5:F47)-F10-F11-F31-F32-F33-F34-F35-F7-F8-F15-F16</f>
        <v>5398786.4500000002</v>
      </c>
      <c r="G48" s="26">
        <f t="shared" si="2"/>
        <v>3.4681403473386589E-3</v>
      </c>
      <c r="H48" s="25">
        <f>SUM(H5:H47)-H10-H11-H31-H32-H33-H34-H35-H7-H8-H15-H16</f>
        <v>223226097.25999996</v>
      </c>
      <c r="I48" s="26">
        <f t="shared" si="7"/>
        <v>0.14339878816402332</v>
      </c>
      <c r="J48" s="25">
        <f>SUM(J5:J47)-J10-J11-J31-J32-J33-J34-J35-J7-J8-J15-J16</f>
        <v>191181049.29999998</v>
      </c>
      <c r="K48" s="26">
        <f t="shared" si="3"/>
        <v>0.12281328718306152</v>
      </c>
      <c r="L48" s="25">
        <f>SUM(L5:L47)-L10-L11-L31-L32-L33-L34-L35-L7-L8-L15-L16</f>
        <v>240479422.68000016</v>
      </c>
      <c r="M48" s="26">
        <f t="shared" si="4"/>
        <v>0.1544821963649286</v>
      </c>
      <c r="N48" s="25">
        <f>SUM(N5:N47)-N10-N11-N31-N32-N33-N34-N35-N7-N8-N15-N16</f>
        <v>163679912.24000004</v>
      </c>
      <c r="O48" s="26">
        <f t="shared" si="5"/>
        <v>0.10514676084074319</v>
      </c>
      <c r="P48" s="25">
        <f>SUM(P5:P47)-P10-P11-P31-P32-P33-P34-P35-P7-P8-P15-P16</f>
        <v>1556680500.0100005</v>
      </c>
    </row>
    <row r="49" spans="1:1" ht="24" customHeight="1" x14ac:dyDescent="0.2">
      <c r="A49" s="11" t="s">
        <v>112</v>
      </c>
    </row>
  </sheetData>
  <mergeCells count="1">
    <mergeCell ref="A3:P3"/>
  </mergeCells>
  <phoneticPr fontId="9" type="noConversion"/>
  <pageMargins left="0.18" right="0.09" top="0.54" bottom="0.14000000000000001" header="0.09" footer="0.14000000000000001"/>
  <pageSetup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1" sqref="B1:B38"/>
    </sheetView>
  </sheetViews>
  <sheetFormatPr defaultRowHeight="12.75" x14ac:dyDescent="0.2"/>
  <cols>
    <col min="1" max="1" width="31.85546875" bestFit="1" customWidth="1"/>
    <col min="2" max="2" width="10.140625" style="37" bestFit="1" customWidth="1"/>
  </cols>
  <sheetData>
    <row r="1" spans="1:2" s="36" customFormat="1" ht="38.25" x14ac:dyDescent="0.2">
      <c r="A1" s="48" t="s">
        <v>1</v>
      </c>
      <c r="B1" s="49" t="s">
        <v>113</v>
      </c>
    </row>
    <row r="2" spans="1:2" x14ac:dyDescent="0.2">
      <c r="A2" s="50" t="s">
        <v>80</v>
      </c>
      <c r="B2" s="51">
        <v>149664.65</v>
      </c>
    </row>
    <row r="3" spans="1:2" x14ac:dyDescent="0.2">
      <c r="A3" s="52" t="s">
        <v>86</v>
      </c>
      <c r="B3" s="51">
        <v>658947.42000000004</v>
      </c>
    </row>
    <row r="4" spans="1:2" x14ac:dyDescent="0.2">
      <c r="A4" s="50" t="s">
        <v>10</v>
      </c>
      <c r="B4" s="51">
        <v>125156.74</v>
      </c>
    </row>
    <row r="5" spans="1:2" x14ac:dyDescent="0.2">
      <c r="A5" s="50" t="s">
        <v>87</v>
      </c>
      <c r="B5" s="51">
        <v>1499751.61</v>
      </c>
    </row>
    <row r="6" spans="1:2" x14ac:dyDescent="0.2">
      <c r="A6" s="50" t="s">
        <v>12</v>
      </c>
      <c r="B6" s="51">
        <v>218299.51999999999</v>
      </c>
    </row>
    <row r="7" spans="1:2" x14ac:dyDescent="0.2">
      <c r="A7" s="50" t="s">
        <v>13</v>
      </c>
      <c r="B7" s="51">
        <v>972223.81</v>
      </c>
    </row>
    <row r="8" spans="1:2" x14ac:dyDescent="0.2">
      <c r="A8" s="50" t="s">
        <v>14</v>
      </c>
      <c r="B8" s="51">
        <v>310302.01</v>
      </c>
    </row>
    <row r="9" spans="1:2" x14ac:dyDescent="0.2">
      <c r="A9" s="50" t="s">
        <v>15</v>
      </c>
      <c r="B9" s="51">
        <v>114018.77</v>
      </c>
    </row>
    <row r="10" spans="1:2" x14ac:dyDescent="0.2">
      <c r="A10" s="50" t="s">
        <v>16</v>
      </c>
      <c r="B10" s="51">
        <v>508346.25</v>
      </c>
    </row>
    <row r="11" spans="1:2" x14ac:dyDescent="0.2">
      <c r="A11" s="50" t="s">
        <v>81</v>
      </c>
      <c r="B11" s="51">
        <v>86840.01</v>
      </c>
    </row>
    <row r="12" spans="1:2" x14ac:dyDescent="0.2">
      <c r="A12" s="50" t="s">
        <v>17</v>
      </c>
      <c r="B12" s="51">
        <v>558680.21</v>
      </c>
    </row>
    <row r="13" spans="1:2" x14ac:dyDescent="0.2">
      <c r="A13" s="50" t="s">
        <v>78</v>
      </c>
      <c r="B13" s="51">
        <v>136918.85</v>
      </c>
    </row>
    <row r="14" spans="1:2" x14ac:dyDescent="0.2">
      <c r="A14" s="50" t="s">
        <v>18</v>
      </c>
      <c r="B14" s="51">
        <v>370685.22</v>
      </c>
    </row>
    <row r="15" spans="1:2" x14ac:dyDescent="0.2">
      <c r="A15" s="50" t="s">
        <v>88</v>
      </c>
      <c r="B15" s="51">
        <v>67125.55</v>
      </c>
    </row>
    <row r="16" spans="1:2" x14ac:dyDescent="0.2">
      <c r="A16" s="50" t="s">
        <v>19</v>
      </c>
      <c r="B16" s="51">
        <v>2401255.61</v>
      </c>
    </row>
    <row r="17" spans="1:2" x14ac:dyDescent="0.2">
      <c r="A17" s="50" t="s">
        <v>94</v>
      </c>
      <c r="B17" s="51">
        <v>1033141.96</v>
      </c>
    </row>
    <row r="18" spans="1:2" x14ac:dyDescent="0.2">
      <c r="A18" s="50" t="s">
        <v>96</v>
      </c>
      <c r="B18" s="53"/>
    </row>
    <row r="19" spans="1:2" x14ac:dyDescent="0.2">
      <c r="A19" s="50" t="s">
        <v>20</v>
      </c>
      <c r="B19" s="51">
        <v>500189.21</v>
      </c>
    </row>
    <row r="20" spans="1:2" x14ac:dyDescent="0.2">
      <c r="A20" s="50" t="s">
        <v>21</v>
      </c>
      <c r="B20" s="51">
        <v>2103224.21</v>
      </c>
    </row>
    <row r="21" spans="1:2" x14ac:dyDescent="0.2">
      <c r="A21" s="50" t="s">
        <v>22</v>
      </c>
      <c r="B21" s="51">
        <v>7062952.7199999997</v>
      </c>
    </row>
    <row r="22" spans="1:2" x14ac:dyDescent="0.2">
      <c r="A22" s="50" t="s">
        <v>23</v>
      </c>
      <c r="B22" s="51">
        <v>259646.36</v>
      </c>
    </row>
    <row r="23" spans="1:2" x14ac:dyDescent="0.2">
      <c r="A23" s="50" t="s">
        <v>24</v>
      </c>
      <c r="B23" s="51">
        <v>1347021.27</v>
      </c>
    </row>
    <row r="24" spans="1:2" x14ac:dyDescent="0.2">
      <c r="A24" s="50" t="s">
        <v>25</v>
      </c>
      <c r="B24" s="51">
        <v>517268.85</v>
      </c>
    </row>
    <row r="25" spans="1:2" x14ac:dyDescent="0.2">
      <c r="A25" s="50" t="s">
        <v>28</v>
      </c>
      <c r="B25" s="51">
        <v>354487.67</v>
      </c>
    </row>
    <row r="26" spans="1:2" x14ac:dyDescent="0.2">
      <c r="A26" s="50" t="s">
        <v>82</v>
      </c>
      <c r="B26" s="51">
        <v>30443.48</v>
      </c>
    </row>
    <row r="27" spans="1:2" x14ac:dyDescent="0.2">
      <c r="A27" s="50" t="s">
        <v>95</v>
      </c>
      <c r="B27" s="51">
        <v>103029.5</v>
      </c>
    </row>
    <row r="28" spans="1:2" x14ac:dyDescent="0.2">
      <c r="A28" s="50" t="s">
        <v>83</v>
      </c>
      <c r="B28" s="51">
        <v>45113.89</v>
      </c>
    </row>
    <row r="29" spans="1:2" x14ac:dyDescent="0.2">
      <c r="A29" s="50" t="s">
        <v>29</v>
      </c>
      <c r="B29" s="51">
        <v>339930.31</v>
      </c>
    </row>
    <row r="30" spans="1:2" x14ac:dyDescent="0.2">
      <c r="A30" s="50" t="s">
        <v>97</v>
      </c>
      <c r="B30" s="51">
        <v>239833.96</v>
      </c>
    </row>
    <row r="31" spans="1:2" x14ac:dyDescent="0.2">
      <c r="A31" s="50" t="s">
        <v>30</v>
      </c>
      <c r="B31" s="51">
        <v>860507.89</v>
      </c>
    </row>
    <row r="32" spans="1:2" x14ac:dyDescent="0.2">
      <c r="A32" s="50" t="s">
        <v>31</v>
      </c>
      <c r="B32" s="51">
        <v>459688.75</v>
      </c>
    </row>
    <row r="33" spans="1:2" x14ac:dyDescent="0.2">
      <c r="A33" s="50" t="s">
        <v>32</v>
      </c>
      <c r="B33" s="51">
        <v>383461.92</v>
      </c>
    </row>
    <row r="34" spans="1:2" x14ac:dyDescent="0.2">
      <c r="A34" s="50" t="s">
        <v>33</v>
      </c>
      <c r="B34" s="51">
        <v>1050536.2</v>
      </c>
    </row>
    <row r="35" spans="1:2" x14ac:dyDescent="0.2">
      <c r="A35" s="50" t="s">
        <v>34</v>
      </c>
      <c r="B35" s="51">
        <v>3028651.55</v>
      </c>
    </row>
    <row r="36" spans="1:2" x14ac:dyDescent="0.2">
      <c r="A36" s="50" t="s">
        <v>84</v>
      </c>
      <c r="B36" s="51">
        <v>335976.09</v>
      </c>
    </row>
    <row r="37" spans="1:2" x14ac:dyDescent="0.2">
      <c r="A37" s="50" t="s">
        <v>79</v>
      </c>
      <c r="B37" s="51">
        <v>109496.15</v>
      </c>
    </row>
    <row r="38" spans="1:2" x14ac:dyDescent="0.2">
      <c r="A38" s="50" t="s">
        <v>35</v>
      </c>
      <c r="B38" s="51">
        <v>2503599.83</v>
      </c>
    </row>
    <row r="39" spans="1:2" x14ac:dyDescent="0.2">
      <c r="A39" s="46" t="s">
        <v>85</v>
      </c>
      <c r="B39" s="47">
        <f>SUM(B2:B38)</f>
        <v>30846418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Detail</vt:lpstr>
      <vt:lpstr>Library Detail</vt:lpstr>
      <vt:lpstr>Detail!Print_Area</vt:lpstr>
    </vt:vector>
  </TitlesOfParts>
  <Company>Minnesota State Colleges and Universities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2015-04-17T14:01:49Z</cp:lastPrinted>
  <dcterms:created xsi:type="dcterms:W3CDTF">2008-03-05T13:52:28Z</dcterms:created>
  <dcterms:modified xsi:type="dcterms:W3CDTF">2021-05-21T20:18:34Z</dcterms:modified>
</cp:coreProperties>
</file>