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defaultThemeVersion="124226"/>
  <bookViews>
    <workbookView xWindow="0" yWindow="0" windowWidth="17280" windowHeight="6900" tabRatio="798" activeTab="3"/>
  </bookViews>
  <sheets>
    <sheet name="1A-Per Credit" sheetId="7" r:id="rId1"/>
    <sheet name="1B-Banded" sheetId="6" r:id="rId2"/>
    <sheet name="1C-Graduate " sheetId="5" r:id="rId3"/>
    <sheet name="1D- Differential Programs" sheetId="16" r:id="rId4"/>
    <sheet name="1D-Differential Courses" sheetId="17" r:id="rId5"/>
    <sheet name="1E-Non-resident" sheetId="9" r:id="rId6"/>
  </sheets>
  <definedNames>
    <definedName name="_xlnm.Print_Area" localSheetId="0">'1A-Per Credit'!$A$1:$E$42</definedName>
    <definedName name="_xlnm.Print_Area" localSheetId="1">'1B-Banded'!$A$1:$G$30</definedName>
    <definedName name="_xlnm.Print_Area" localSheetId="2">'1C-Graduate '!$A$1:$F$32</definedName>
    <definedName name="_xlnm.Print_Area" localSheetId="3">'1D- Differential Programs'!$A$1:$F$492</definedName>
    <definedName name="_xlnm.Print_Area" localSheetId="4">'1D-Differential Courses'!$A$1:$F$566</definedName>
    <definedName name="_xlnm.Print_Area" localSheetId="5">'1E-Non-resident'!$A$1:$F$64</definedName>
    <definedName name="_xlnm.Print_Titles" localSheetId="3">'1D- Differential Programs'!$1:$3</definedName>
    <definedName name="_xlnm.Print_Titles" localSheetId="4">'1D-Differential Courses'!$1:$3</definedName>
    <definedName name="_xlnm.Print_Titles" localSheetId="5">'1E-Non-resident'!$1:$2</definedName>
  </definedNames>
  <calcPr calcId="162913"/>
</workbook>
</file>

<file path=xl/calcChain.xml><?xml version="1.0" encoding="utf-8"?>
<calcChain xmlns="http://schemas.openxmlformats.org/spreadsheetml/2006/main">
  <c r="F557" i="17" l="1"/>
  <c r="F558" i="17"/>
  <c r="F559" i="17"/>
  <c r="F560" i="17"/>
  <c r="F561" i="17"/>
  <c r="F562" i="17"/>
  <c r="F563" i="17"/>
  <c r="F564" i="17"/>
  <c r="F565" i="17"/>
  <c r="F566" i="17"/>
  <c r="F556" i="17"/>
  <c r="F540" i="17"/>
  <c r="F541" i="17"/>
  <c r="F542" i="17"/>
  <c r="F543" i="17"/>
  <c r="F544" i="17"/>
  <c r="F545" i="17"/>
  <c r="F546" i="17"/>
  <c r="F547" i="17"/>
  <c r="F548" i="17"/>
  <c r="F549" i="17"/>
  <c r="F550" i="17"/>
  <c r="F551" i="17"/>
  <c r="F552" i="17"/>
  <c r="F553" i="17"/>
  <c r="F554" i="17"/>
  <c r="F539" i="17"/>
  <c r="F532" i="17"/>
  <c r="F537" i="17"/>
  <c r="F536" i="17"/>
  <c r="F535" i="17"/>
  <c r="F534" i="17"/>
  <c r="F533" i="17"/>
  <c r="F531" i="17"/>
  <c r="F450" i="17" l="1"/>
  <c r="F451" i="17"/>
  <c r="F452" i="17"/>
  <c r="F453" i="17"/>
  <c r="F454" i="17"/>
  <c r="F455" i="17"/>
  <c r="F456" i="17"/>
  <c r="F457" i="17"/>
  <c r="F458" i="17"/>
  <c r="F459" i="17"/>
  <c r="F460" i="17"/>
  <c r="F461" i="17"/>
  <c r="F462" i="17"/>
  <c r="F463" i="17"/>
  <c r="F464" i="17"/>
  <c r="F465" i="17"/>
  <c r="F466" i="17"/>
  <c r="F467" i="17"/>
  <c r="F468" i="17"/>
  <c r="F469" i="17"/>
  <c r="F470" i="17"/>
  <c r="F471" i="17"/>
  <c r="F472" i="17"/>
  <c r="F473" i="17"/>
  <c r="F474" i="17"/>
  <c r="F475" i="17"/>
  <c r="F476" i="17"/>
  <c r="F477" i="17"/>
  <c r="F478" i="17"/>
  <c r="F479" i="17"/>
  <c r="F480" i="17"/>
  <c r="F481" i="17"/>
  <c r="F482" i="17"/>
  <c r="F483" i="17"/>
  <c r="F484" i="17"/>
  <c r="F485" i="17"/>
  <c r="F486" i="17"/>
  <c r="F487" i="17"/>
  <c r="F488" i="17"/>
  <c r="F489" i="17"/>
  <c r="F490" i="17"/>
  <c r="F491" i="17"/>
  <c r="F492" i="17"/>
  <c r="F493" i="17"/>
  <c r="F494" i="17"/>
  <c r="F495" i="17"/>
  <c r="F496" i="17"/>
  <c r="F497" i="17"/>
  <c r="F498" i="17"/>
  <c r="F499" i="17"/>
  <c r="F500" i="17"/>
  <c r="F501" i="17"/>
  <c r="F502" i="17"/>
  <c r="F503" i="17"/>
  <c r="F504" i="17"/>
  <c r="F505" i="17"/>
  <c r="F506" i="17"/>
  <c r="F507" i="17"/>
  <c r="F508" i="17"/>
  <c r="F509" i="17"/>
  <c r="F510" i="17"/>
  <c r="F511" i="17"/>
  <c r="F512" i="17"/>
  <c r="F513" i="17"/>
  <c r="F514" i="17"/>
  <c r="F515" i="17"/>
  <c r="F516" i="17"/>
  <c r="F517" i="17"/>
  <c r="F518" i="17"/>
  <c r="F519" i="17"/>
  <c r="F520" i="17"/>
  <c r="F521" i="17"/>
  <c r="F522" i="17"/>
  <c r="F523" i="17"/>
  <c r="F524" i="17"/>
  <c r="F525" i="17"/>
  <c r="F526" i="17"/>
  <c r="F527" i="17"/>
  <c r="F528" i="17"/>
  <c r="F529" i="17"/>
  <c r="F449" i="17"/>
  <c r="F392" i="17"/>
  <c r="F393" i="17"/>
  <c r="F394" i="17"/>
  <c r="F395" i="17"/>
  <c r="F396" i="17"/>
  <c r="F397" i="17"/>
  <c r="F398" i="17"/>
  <c r="F399" i="17"/>
  <c r="F400" i="17"/>
  <c r="F401" i="17"/>
  <c r="F402" i="17"/>
  <c r="F403" i="17"/>
  <c r="F404" i="17"/>
  <c r="F405" i="17"/>
  <c r="F406" i="17"/>
  <c r="F407" i="17"/>
  <c r="F408" i="17"/>
  <c r="F409" i="17"/>
  <c r="F410" i="17"/>
  <c r="F411" i="17"/>
  <c r="F412" i="17"/>
  <c r="F413" i="17"/>
  <c r="F414" i="17"/>
  <c r="F415" i="17"/>
  <c r="F416" i="17"/>
  <c r="F417" i="17"/>
  <c r="F418" i="17"/>
  <c r="F419" i="17"/>
  <c r="F420" i="17"/>
  <c r="F421" i="17"/>
  <c r="F422" i="17"/>
  <c r="F423" i="17"/>
  <c r="F424" i="17"/>
  <c r="F425" i="17"/>
  <c r="F426" i="17"/>
  <c r="F427" i="17"/>
  <c r="F428" i="17"/>
  <c r="F429" i="17"/>
  <c r="F430" i="17"/>
  <c r="F431" i="17"/>
  <c r="F432" i="17"/>
  <c r="F433" i="17"/>
  <c r="F434" i="17"/>
  <c r="F435" i="17"/>
  <c r="F436" i="17"/>
  <c r="F437" i="17"/>
  <c r="F438" i="17"/>
  <c r="F439" i="17"/>
  <c r="F440" i="17"/>
  <c r="F441" i="17"/>
  <c r="F442" i="17"/>
  <c r="F443" i="17"/>
  <c r="F444" i="17"/>
  <c r="F445" i="17"/>
  <c r="F446" i="17"/>
  <c r="F447" i="17"/>
  <c r="F391" i="17"/>
  <c r="F384" i="17"/>
  <c r="F385" i="17"/>
  <c r="F386" i="17"/>
  <c r="F387" i="17"/>
  <c r="F388" i="17"/>
  <c r="F389" i="17"/>
  <c r="F383" i="17"/>
  <c r="F348" i="17"/>
  <c r="F349" i="17"/>
  <c r="F350" i="17"/>
  <c r="F351" i="17"/>
  <c r="F352" i="17"/>
  <c r="F353" i="17"/>
  <c r="F354" i="17"/>
  <c r="F355" i="17"/>
  <c r="F356" i="17"/>
  <c r="F357" i="17"/>
  <c r="F358" i="17"/>
  <c r="F359" i="17"/>
  <c r="F360" i="17"/>
  <c r="F361" i="17"/>
  <c r="F362" i="17"/>
  <c r="F363" i="17"/>
  <c r="F364" i="17"/>
  <c r="F365" i="17"/>
  <c r="F366" i="17"/>
  <c r="F367" i="17"/>
  <c r="F368" i="17"/>
  <c r="F369" i="17"/>
  <c r="F370" i="17"/>
  <c r="F371" i="17"/>
  <c r="F372" i="17"/>
  <c r="F373" i="17"/>
  <c r="F374" i="17"/>
  <c r="F375" i="17"/>
  <c r="F376" i="17"/>
  <c r="F377" i="17"/>
  <c r="F378" i="17"/>
  <c r="F379" i="17"/>
  <c r="F380" i="17"/>
  <c r="F381" i="17"/>
  <c r="F347" i="17"/>
  <c r="F345" i="17"/>
  <c r="F343" i="17"/>
  <c r="F342" i="17"/>
  <c r="F315" i="17"/>
  <c r="F316" i="17"/>
  <c r="F317" i="17"/>
  <c r="F318" i="17"/>
  <c r="F319" i="17"/>
  <c r="F320" i="17"/>
  <c r="F321" i="17"/>
  <c r="F322" i="17"/>
  <c r="F323" i="17"/>
  <c r="F324" i="17"/>
  <c r="F325" i="17"/>
  <c r="F326" i="17"/>
  <c r="F327" i="17"/>
  <c r="F328" i="17"/>
  <c r="F329" i="17"/>
  <c r="F330" i="17"/>
  <c r="F331" i="17"/>
  <c r="F332" i="17"/>
  <c r="F333" i="17"/>
  <c r="F334" i="17"/>
  <c r="F335" i="17"/>
  <c r="F336" i="17"/>
  <c r="F337" i="17"/>
  <c r="F338" i="17"/>
  <c r="F339" i="17"/>
  <c r="F340" i="17"/>
  <c r="F314" i="17"/>
  <c r="F278" i="17"/>
  <c r="F277" i="17"/>
  <c r="F312" i="17"/>
  <c r="F311" i="17"/>
  <c r="F310" i="17"/>
  <c r="F309" i="17"/>
  <c r="F308" i="17"/>
  <c r="F307" i="17"/>
  <c r="F306" i="17"/>
  <c r="F305" i="17"/>
  <c r="F304" i="17"/>
  <c r="F303" i="17"/>
  <c r="F302" i="17"/>
  <c r="F301" i="17"/>
  <c r="F300" i="17"/>
  <c r="F299" i="17"/>
  <c r="F298" i="17"/>
  <c r="F297" i="17"/>
  <c r="F296" i="17"/>
  <c r="F295" i="17"/>
  <c r="F294" i="17"/>
  <c r="F293" i="17"/>
  <c r="F292" i="17"/>
  <c r="F291" i="17"/>
  <c r="F290" i="17"/>
  <c r="F289" i="17"/>
  <c r="F288" i="17"/>
  <c r="F287" i="17"/>
  <c r="F286" i="17"/>
  <c r="F285" i="17"/>
  <c r="F284" i="17"/>
  <c r="F283" i="17"/>
  <c r="F282" i="17"/>
  <c r="F281" i="17"/>
  <c r="F280" i="17"/>
  <c r="F279" i="17"/>
  <c r="F236" i="17"/>
  <c r="F237" i="17"/>
  <c r="F238" i="17"/>
  <c r="F239" i="17"/>
  <c r="F240" i="17"/>
  <c r="F241" i="17"/>
  <c r="F242" i="17"/>
  <c r="F243" i="17"/>
  <c r="F244" i="17"/>
  <c r="F245" i="17"/>
  <c r="F246" i="17"/>
  <c r="F247" i="17"/>
  <c r="F248" i="17"/>
  <c r="F249" i="17"/>
  <c r="F250" i="17"/>
  <c r="F251" i="17"/>
  <c r="F252" i="17"/>
  <c r="F253" i="17"/>
  <c r="F254" i="17"/>
  <c r="F255" i="17"/>
  <c r="F256" i="17"/>
  <c r="F257" i="17"/>
  <c r="F258" i="17"/>
  <c r="F259" i="17"/>
  <c r="F260" i="17"/>
  <c r="F261" i="17"/>
  <c r="F262" i="17"/>
  <c r="F263" i="17"/>
  <c r="F264" i="17"/>
  <c r="F265" i="17"/>
  <c r="F266" i="17"/>
  <c r="F267" i="17"/>
  <c r="F268" i="17"/>
  <c r="F269" i="17"/>
  <c r="F270" i="17"/>
  <c r="F271" i="17"/>
  <c r="F272" i="17"/>
  <c r="F273" i="17"/>
  <c r="F274" i="17"/>
  <c r="F275" i="17"/>
  <c r="F276" i="17"/>
  <c r="F235" i="17"/>
  <c r="F231" i="17"/>
  <c r="F214" i="17"/>
  <c r="F215" i="17"/>
  <c r="F216" i="17"/>
  <c r="F217" i="17"/>
  <c r="F218" i="17"/>
  <c r="F219" i="17"/>
  <c r="F220" i="17"/>
  <c r="F221" i="17"/>
  <c r="F222" i="17"/>
  <c r="F223" i="17"/>
  <c r="F224" i="17"/>
  <c r="F225" i="17"/>
  <c r="F226" i="17"/>
  <c r="F227" i="17"/>
  <c r="F228" i="17"/>
  <c r="F229" i="17"/>
  <c r="F213" i="17"/>
  <c r="F209" i="17"/>
  <c r="F210" i="17"/>
  <c r="F211" i="17"/>
  <c r="F208" i="17"/>
  <c r="F197" i="17"/>
  <c r="F198" i="17"/>
  <c r="F199" i="17"/>
  <c r="F200" i="17"/>
  <c r="F201" i="17"/>
  <c r="F202" i="17"/>
  <c r="F203" i="17"/>
  <c r="F204" i="17"/>
  <c r="F205" i="17"/>
  <c r="F206" i="17"/>
  <c r="F196" i="17"/>
  <c r="F194" i="17"/>
  <c r="F193" i="17"/>
  <c r="F191" i="17"/>
  <c r="F190" i="17"/>
  <c r="F172" i="17"/>
  <c r="F173" i="17"/>
  <c r="F174" i="17"/>
  <c r="F175" i="17"/>
  <c r="F176" i="17"/>
  <c r="F177" i="17"/>
  <c r="F178" i="17"/>
  <c r="F179" i="17"/>
  <c r="F180" i="17"/>
  <c r="F181" i="17"/>
  <c r="F182" i="17"/>
  <c r="F183" i="17"/>
  <c r="F184" i="17"/>
  <c r="F185" i="17"/>
  <c r="F186" i="17"/>
  <c r="F187" i="17"/>
  <c r="F188" i="17"/>
  <c r="F171" i="17"/>
  <c r="F98" i="17"/>
  <c r="F99" i="17"/>
  <c r="F100" i="17"/>
  <c r="F101" i="17"/>
  <c r="F102" i="17"/>
  <c r="F103" i="17"/>
  <c r="F104" i="17"/>
  <c r="F105" i="17"/>
  <c r="F106" i="17"/>
  <c r="F107" i="17"/>
  <c r="F108" i="17"/>
  <c r="F109" i="17"/>
  <c r="F110" i="17"/>
  <c r="F111" i="17"/>
  <c r="F112" i="17"/>
  <c r="F113" i="17"/>
  <c r="F114" i="17"/>
  <c r="F115" i="17"/>
  <c r="F116" i="17"/>
  <c r="F117" i="17"/>
  <c r="F118" i="17"/>
  <c r="F119" i="17"/>
  <c r="F120" i="17"/>
  <c r="F121" i="17"/>
  <c r="F122" i="17"/>
  <c r="F123" i="17"/>
  <c r="F124" i="17"/>
  <c r="F125" i="17"/>
  <c r="F126" i="17"/>
  <c r="F127" i="17"/>
  <c r="F128" i="17"/>
  <c r="F129" i="17"/>
  <c r="F130" i="17"/>
  <c r="F131" i="17"/>
  <c r="F132" i="17"/>
  <c r="F133" i="17"/>
  <c r="F134" i="17"/>
  <c r="F135" i="17"/>
  <c r="F136" i="17"/>
  <c r="F137" i="17"/>
  <c r="F138" i="17"/>
  <c r="F139" i="17"/>
  <c r="F140" i="17"/>
  <c r="F141" i="17"/>
  <c r="F142" i="17"/>
  <c r="F143" i="17"/>
  <c r="F144" i="17"/>
  <c r="F145" i="17"/>
  <c r="F146" i="17"/>
  <c r="F147" i="17"/>
  <c r="F148" i="17"/>
  <c r="F149" i="17"/>
  <c r="F150" i="17"/>
  <c r="F151" i="17"/>
  <c r="F152" i="17"/>
  <c r="F153" i="17"/>
  <c r="F154" i="17"/>
  <c r="F155" i="17"/>
  <c r="F156" i="17"/>
  <c r="F157" i="17"/>
  <c r="F158" i="17"/>
  <c r="F159" i="17"/>
  <c r="F160" i="17"/>
  <c r="F161" i="17"/>
  <c r="F162" i="17"/>
  <c r="F163" i="17"/>
  <c r="F164" i="17"/>
  <c r="F165" i="17"/>
  <c r="F166" i="17"/>
  <c r="F167" i="17"/>
  <c r="F168" i="17"/>
  <c r="F169" i="17"/>
  <c r="F97" i="17"/>
  <c r="F95" i="17"/>
  <c r="F56" i="17"/>
  <c r="F57" i="17"/>
  <c r="F58" i="17"/>
  <c r="F59" i="17"/>
  <c r="F60" i="17"/>
  <c r="F61" i="17"/>
  <c r="F62" i="17"/>
  <c r="F63" i="17"/>
  <c r="F64" i="17"/>
  <c r="F65" i="17"/>
  <c r="F66" i="17"/>
  <c r="F67" i="17"/>
  <c r="F68" i="17"/>
  <c r="F69" i="17"/>
  <c r="F70" i="17"/>
  <c r="F71" i="17"/>
  <c r="F72" i="17"/>
  <c r="F73" i="17"/>
  <c r="F74" i="17"/>
  <c r="F75" i="17"/>
  <c r="F76" i="17"/>
  <c r="F77" i="17"/>
  <c r="F78" i="17"/>
  <c r="F79" i="17"/>
  <c r="F80" i="17"/>
  <c r="F81" i="17"/>
  <c r="F82" i="17"/>
  <c r="F83" i="17"/>
  <c r="F84" i="17"/>
  <c r="F85" i="17"/>
  <c r="F86" i="17"/>
  <c r="F87" i="17"/>
  <c r="F88" i="17"/>
  <c r="F89" i="17"/>
  <c r="F90" i="17"/>
  <c r="F91" i="17"/>
  <c r="F92" i="17"/>
  <c r="F93" i="17"/>
  <c r="F55"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21" i="17"/>
  <c r="F6" i="17"/>
  <c r="F7" i="17"/>
  <c r="F8" i="17"/>
  <c r="F9" i="17"/>
  <c r="F10" i="17"/>
  <c r="F11" i="17"/>
  <c r="F12" i="17"/>
  <c r="F13" i="17"/>
  <c r="F14" i="17"/>
  <c r="F15" i="17"/>
  <c r="F16" i="17"/>
  <c r="F17" i="17"/>
  <c r="F18" i="17"/>
  <c r="F19" i="17"/>
  <c r="F5" i="17"/>
  <c r="F490" i="16"/>
  <c r="F488" i="16"/>
  <c r="F487" i="16"/>
  <c r="F484" i="16"/>
  <c r="F482" i="16"/>
  <c r="F479" i="16"/>
  <c r="F481" i="16"/>
  <c r="F483" i="16"/>
  <c r="F485" i="16"/>
  <c r="F486" i="16"/>
  <c r="F489" i="16"/>
  <c r="F491" i="16"/>
  <c r="F492" i="16"/>
  <c r="F474" i="16"/>
  <c r="F475" i="16"/>
  <c r="F476" i="16"/>
  <c r="F477" i="16"/>
  <c r="F473" i="16"/>
  <c r="F462" i="16"/>
  <c r="F463" i="16"/>
  <c r="F464" i="16"/>
  <c r="F465" i="16"/>
  <c r="F466" i="16"/>
  <c r="F467" i="16"/>
  <c r="F468" i="16"/>
  <c r="F469" i="16"/>
  <c r="F470" i="16"/>
  <c r="F471" i="16"/>
  <c r="F461" i="16"/>
  <c r="F456" i="16"/>
  <c r="F459" i="16"/>
  <c r="F455" i="16"/>
  <c r="F453" i="16"/>
  <c r="F451" i="16"/>
  <c r="F450" i="16"/>
  <c r="F449" i="16"/>
  <c r="F447" i="16"/>
  <c r="F437" i="16"/>
  <c r="F436" i="16"/>
  <c r="F435" i="16"/>
  <c r="F458" i="16"/>
  <c r="F457" i="16"/>
  <c r="F454" i="16"/>
  <c r="F452" i="16"/>
  <c r="F448" i="16"/>
  <c r="F446" i="16"/>
  <c r="F445" i="16"/>
  <c r="F444" i="16"/>
  <c r="F443" i="16"/>
  <c r="F442" i="16"/>
  <c r="F441" i="16"/>
  <c r="F440" i="16"/>
  <c r="F439" i="16"/>
  <c r="F438" i="16"/>
  <c r="F430" i="16"/>
  <c r="F429" i="16"/>
  <c r="F428" i="16"/>
  <c r="F427" i="16"/>
  <c r="F426" i="16"/>
  <c r="F422" i="16"/>
  <c r="F421" i="16"/>
  <c r="F433" i="16"/>
  <c r="F432" i="16"/>
  <c r="F431" i="16"/>
  <c r="F425" i="16"/>
  <c r="F424" i="16"/>
  <c r="F423" i="16"/>
  <c r="F419" i="16"/>
  <c r="F411" i="16"/>
  <c r="F412" i="16"/>
  <c r="F413" i="16"/>
  <c r="F414" i="16"/>
  <c r="F415" i="16"/>
  <c r="F416" i="16"/>
  <c r="F417" i="16"/>
  <c r="F410" i="16"/>
  <c r="F387" i="16"/>
  <c r="F388" i="16"/>
  <c r="F389" i="16"/>
  <c r="F390" i="16"/>
  <c r="F391" i="16"/>
  <c r="F392" i="16"/>
  <c r="F393" i="16"/>
  <c r="F394" i="16"/>
  <c r="F395" i="16"/>
  <c r="F396" i="16"/>
  <c r="F397" i="16"/>
  <c r="F398" i="16"/>
  <c r="F399" i="16"/>
  <c r="F400" i="16"/>
  <c r="F401" i="16"/>
  <c r="F402" i="16"/>
  <c r="F403" i="16"/>
  <c r="F404" i="16"/>
  <c r="F405" i="16"/>
  <c r="F406" i="16"/>
  <c r="F407" i="16"/>
  <c r="F408" i="16"/>
  <c r="F386" i="16"/>
  <c r="F354" i="16"/>
  <c r="F355" i="16"/>
  <c r="F356" i="16"/>
  <c r="F357" i="16"/>
  <c r="F358" i="16"/>
  <c r="F359" i="16"/>
  <c r="F360" i="16"/>
  <c r="F361" i="16"/>
  <c r="F362" i="16"/>
  <c r="F363" i="16"/>
  <c r="F364" i="16"/>
  <c r="F365" i="16"/>
  <c r="F366" i="16"/>
  <c r="F367" i="16"/>
  <c r="F368" i="16"/>
  <c r="F369" i="16"/>
  <c r="F370" i="16"/>
  <c r="F371" i="16"/>
  <c r="F372" i="16"/>
  <c r="F373" i="16"/>
  <c r="F374" i="16"/>
  <c r="F375" i="16"/>
  <c r="F376" i="16"/>
  <c r="F377" i="16"/>
  <c r="F378" i="16"/>
  <c r="F379" i="16"/>
  <c r="F380" i="16"/>
  <c r="F381" i="16"/>
  <c r="F382" i="16"/>
  <c r="F383" i="16"/>
  <c r="F384" i="16"/>
  <c r="F353" i="16"/>
  <c r="F351" i="16"/>
  <c r="F350" i="16"/>
  <c r="F347" i="16"/>
  <c r="F348" i="16"/>
  <c r="F346" i="16"/>
  <c r="F335" i="16"/>
  <c r="F336" i="16"/>
  <c r="F337" i="16"/>
  <c r="F338" i="16"/>
  <c r="F339" i="16"/>
  <c r="F340" i="16"/>
  <c r="F341" i="16"/>
  <c r="F342" i="16"/>
  <c r="F343" i="16"/>
  <c r="F344" i="16"/>
  <c r="F334" i="16"/>
  <c r="F325" i="16"/>
  <c r="F326" i="16"/>
  <c r="F327" i="16"/>
  <c r="F328" i="16"/>
  <c r="F329" i="16"/>
  <c r="F330" i="16"/>
  <c r="F331" i="16"/>
  <c r="F332" i="16"/>
  <c r="F324" i="16"/>
  <c r="F301" i="16"/>
  <c r="F302" i="16"/>
  <c r="F303" i="16"/>
  <c r="F304" i="16"/>
  <c r="F305" i="16"/>
  <c r="F306" i="16"/>
  <c r="F307" i="16"/>
  <c r="F308" i="16"/>
  <c r="F309" i="16"/>
  <c r="F310" i="16"/>
  <c r="F311" i="16"/>
  <c r="F312" i="16"/>
  <c r="F313" i="16"/>
  <c r="F314" i="16"/>
  <c r="F315" i="16"/>
  <c r="F316" i="16"/>
  <c r="F317" i="16"/>
  <c r="F318" i="16"/>
  <c r="F319" i="16"/>
  <c r="F320" i="16"/>
  <c r="F321" i="16"/>
  <c r="F322" i="16"/>
  <c r="F300" i="16"/>
  <c r="F297" i="16"/>
  <c r="F298" i="16"/>
  <c r="F296" i="16"/>
  <c r="F292" i="16"/>
  <c r="F293" i="16"/>
  <c r="F294" i="16"/>
  <c r="F291" i="16"/>
  <c r="F285" i="16"/>
  <c r="F286" i="16"/>
  <c r="F287" i="16"/>
  <c r="F288" i="16"/>
  <c r="F289" i="16"/>
  <c r="F284" i="16"/>
  <c r="F282" i="16"/>
  <c r="F279" i="16"/>
  <c r="F278" i="16"/>
  <c r="F277" i="16"/>
  <c r="F271" i="16"/>
  <c r="F270" i="16"/>
  <c r="F267" i="16"/>
  <c r="F281" i="16"/>
  <c r="F280" i="16"/>
  <c r="F276" i="16"/>
  <c r="F275" i="16"/>
  <c r="F274" i="16"/>
  <c r="F273" i="16"/>
  <c r="F272" i="16"/>
  <c r="F269" i="16"/>
  <c r="F268" i="16"/>
  <c r="F261" i="16"/>
  <c r="F262" i="16"/>
  <c r="F263" i="16"/>
  <c r="F264" i="16"/>
  <c r="F265" i="16"/>
  <c r="F266" i="16"/>
  <c r="F260" i="16"/>
  <c r="F258" i="16"/>
  <c r="F245" i="16"/>
  <c r="F246" i="16"/>
  <c r="F247" i="16"/>
  <c r="F248" i="16"/>
  <c r="F249" i="16"/>
  <c r="F250" i="16"/>
  <c r="F251" i="16"/>
  <c r="F252" i="16"/>
  <c r="F253" i="16"/>
  <c r="F254" i="16"/>
  <c r="F255" i="16"/>
  <c r="F256" i="16"/>
  <c r="F257" i="16"/>
  <c r="F244" i="16"/>
  <c r="F234" i="16"/>
  <c r="F235" i="16"/>
  <c r="F236" i="16"/>
  <c r="F237" i="16"/>
  <c r="F238" i="16"/>
  <c r="F239" i="16"/>
  <c r="F240" i="16"/>
  <c r="F241" i="16"/>
  <c r="F242" i="16"/>
  <c r="F233" i="16"/>
  <c r="F220" i="16"/>
  <c r="F221" i="16"/>
  <c r="F222" i="16"/>
  <c r="F223" i="16"/>
  <c r="F224" i="16"/>
  <c r="F225" i="16"/>
  <c r="F226" i="16"/>
  <c r="F227" i="16"/>
  <c r="F228" i="16"/>
  <c r="F229" i="16"/>
  <c r="F230" i="16"/>
  <c r="F231" i="16"/>
  <c r="F219" i="16"/>
  <c r="F204" i="16"/>
  <c r="F205" i="16"/>
  <c r="F206" i="16"/>
  <c r="F207" i="16"/>
  <c r="F208" i="16"/>
  <c r="F209" i="16"/>
  <c r="F210" i="16"/>
  <c r="F211" i="16"/>
  <c r="F212" i="16"/>
  <c r="F213" i="16"/>
  <c r="F214" i="16"/>
  <c r="F215" i="16"/>
  <c r="F216" i="16"/>
  <c r="F217" i="16"/>
  <c r="F203" i="16"/>
  <c r="F192" i="16"/>
  <c r="F193" i="16"/>
  <c r="F194" i="16"/>
  <c r="F195" i="16"/>
  <c r="F196" i="16"/>
  <c r="F197" i="16"/>
  <c r="F198" i="16"/>
  <c r="F199" i="16"/>
  <c r="F200" i="16"/>
  <c r="F201" i="16"/>
  <c r="F191" i="16"/>
  <c r="F189" i="16"/>
  <c r="F187" i="16"/>
  <c r="F185" i="16"/>
  <c r="F181" i="16"/>
  <c r="F179" i="16"/>
  <c r="F188" i="16"/>
  <c r="F186" i="16"/>
  <c r="F184" i="16"/>
  <c r="F183" i="16"/>
  <c r="F182" i="16"/>
  <c r="F180" i="16"/>
  <c r="F172" i="16"/>
  <c r="F173" i="16"/>
  <c r="F174" i="16"/>
  <c r="F175" i="16"/>
  <c r="F176" i="16"/>
  <c r="F177" i="16"/>
  <c r="F178" i="16"/>
  <c r="F171" i="16"/>
  <c r="F138" i="16"/>
  <c r="F139" i="16"/>
  <c r="F140" i="16"/>
  <c r="F141" i="16"/>
  <c r="F142" i="16"/>
  <c r="F143" i="16"/>
  <c r="F144" i="16"/>
  <c r="F145" i="16"/>
  <c r="F146" i="16"/>
  <c r="F147" i="16"/>
  <c r="F148" i="16"/>
  <c r="F149" i="16"/>
  <c r="F150" i="16"/>
  <c r="F151" i="16"/>
  <c r="F152" i="16"/>
  <c r="F153" i="16"/>
  <c r="F154" i="16"/>
  <c r="F155" i="16"/>
  <c r="F156" i="16"/>
  <c r="F157" i="16"/>
  <c r="F158" i="16"/>
  <c r="F159" i="16"/>
  <c r="F160" i="16"/>
  <c r="F161" i="16"/>
  <c r="F162" i="16"/>
  <c r="F163" i="16"/>
  <c r="F164" i="16"/>
  <c r="F165" i="16"/>
  <c r="F166" i="16"/>
  <c r="F167" i="16"/>
  <c r="F168" i="16"/>
  <c r="F169" i="16"/>
  <c r="F137" i="16"/>
  <c r="F130" i="16"/>
  <c r="F131" i="16"/>
  <c r="F132" i="16"/>
  <c r="F133" i="16"/>
  <c r="F134" i="16"/>
  <c r="F135" i="16"/>
  <c r="F129" i="16"/>
  <c r="F122" i="16"/>
  <c r="F123" i="16"/>
  <c r="F124" i="16"/>
  <c r="F125" i="16"/>
  <c r="F126" i="16"/>
  <c r="F127" i="16"/>
  <c r="F121" i="16"/>
  <c r="F99" i="16"/>
  <c r="F100" i="16"/>
  <c r="F101" i="16"/>
  <c r="F102" i="16"/>
  <c r="F103" i="16"/>
  <c r="F104" i="16"/>
  <c r="F105" i="16"/>
  <c r="F106" i="16"/>
  <c r="F107" i="16"/>
  <c r="F108" i="16"/>
  <c r="F109" i="16"/>
  <c r="F110" i="16"/>
  <c r="F111" i="16"/>
  <c r="F112" i="16"/>
  <c r="F113" i="16"/>
  <c r="F114" i="16"/>
  <c r="F115" i="16"/>
  <c r="F116" i="16"/>
  <c r="F117" i="16"/>
  <c r="F118" i="16"/>
  <c r="F119" i="16"/>
  <c r="F98" i="16"/>
  <c r="F91" i="16"/>
  <c r="F92" i="16"/>
  <c r="F93" i="16"/>
  <c r="F94" i="16"/>
  <c r="F95" i="16"/>
  <c r="F96" i="16"/>
  <c r="F90" i="16"/>
  <c r="F88" i="16"/>
  <c r="F87" i="16"/>
  <c r="F73" i="16"/>
  <c r="F74" i="16"/>
  <c r="F75" i="16"/>
  <c r="F76" i="16"/>
  <c r="F77" i="16"/>
  <c r="F78" i="16"/>
  <c r="F79" i="16"/>
  <c r="F80" i="16"/>
  <c r="F81" i="16"/>
  <c r="F82" i="16"/>
  <c r="F83" i="16"/>
  <c r="F84" i="16"/>
  <c r="F85" i="16"/>
  <c r="F72" i="16"/>
  <c r="F65" i="16"/>
  <c r="F66" i="16"/>
  <c r="F67" i="16"/>
  <c r="F68" i="16"/>
  <c r="F69" i="16"/>
  <c r="F70" i="16"/>
  <c r="F64" i="16"/>
  <c r="F40" i="16"/>
  <c r="F41" i="16"/>
  <c r="F42" i="16"/>
  <c r="F43" i="16"/>
  <c r="F44" i="16"/>
  <c r="F45" i="16"/>
  <c r="F46" i="16"/>
  <c r="F47" i="16"/>
  <c r="F48" i="16"/>
  <c r="F49" i="16"/>
  <c r="F50" i="16"/>
  <c r="F51" i="16"/>
  <c r="F52" i="16"/>
  <c r="F53" i="16"/>
  <c r="F54" i="16"/>
  <c r="F55" i="16"/>
  <c r="F56" i="16"/>
  <c r="F57" i="16"/>
  <c r="F58" i="16"/>
  <c r="F59" i="16"/>
  <c r="F60" i="16"/>
  <c r="F61" i="16"/>
  <c r="F62" i="16"/>
  <c r="F39" i="16"/>
  <c r="F34" i="16"/>
  <c r="F33" i="16"/>
  <c r="F30" i="16"/>
  <c r="F26" i="16"/>
  <c r="F25" i="16"/>
  <c r="F22" i="16"/>
  <c r="F32" i="16"/>
  <c r="F31" i="16"/>
  <c r="F29" i="16"/>
  <c r="F28" i="16"/>
  <c r="F27" i="16"/>
  <c r="F24" i="16"/>
  <c r="F23" i="16"/>
  <c r="F19" i="16"/>
  <c r="F20" i="16"/>
  <c r="F21" i="16"/>
  <c r="F18" i="16"/>
  <c r="F13" i="16"/>
  <c r="F14" i="16"/>
  <c r="F15" i="16"/>
  <c r="F16" i="16"/>
  <c r="F12" i="16"/>
  <c r="F10" i="16"/>
  <c r="F9" i="16"/>
  <c r="F6" i="16"/>
  <c r="F7" i="16"/>
  <c r="F5" i="16"/>
  <c r="E253" i="17" l="1"/>
  <c r="E256" i="17"/>
  <c r="E257" i="17"/>
  <c r="E277" i="17"/>
  <c r="E288" i="17"/>
  <c r="E292" i="17"/>
  <c r="E485" i="17"/>
  <c r="E486" i="17"/>
  <c r="E487" i="17"/>
  <c r="E6" i="16" l="1"/>
  <c r="E7" i="16"/>
  <c r="E9" i="16"/>
  <c r="E10" i="16"/>
  <c r="E12" i="16"/>
  <c r="E13" i="16"/>
  <c r="E14" i="16"/>
  <c r="E15" i="16"/>
  <c r="E16" i="16"/>
  <c r="E18" i="16"/>
  <c r="E19" i="16"/>
  <c r="E20" i="16"/>
  <c r="E21" i="16"/>
  <c r="E22" i="16"/>
  <c r="E23" i="16"/>
  <c r="E24" i="16"/>
  <c r="E25" i="16"/>
  <c r="E26" i="16"/>
  <c r="E27" i="16"/>
  <c r="E28" i="16"/>
  <c r="E29" i="16"/>
  <c r="E30" i="16"/>
  <c r="E31" i="16"/>
  <c r="E32" i="16"/>
  <c r="E33" i="16"/>
  <c r="E34" i="16"/>
  <c r="E35" i="16"/>
  <c r="E36" i="16"/>
  <c r="E37" i="16"/>
  <c r="E39" i="16"/>
  <c r="E40" i="16"/>
  <c r="E41" i="16"/>
  <c r="E42" i="16"/>
  <c r="E43" i="16"/>
  <c r="E44" i="16"/>
  <c r="E45" i="16"/>
  <c r="E46" i="16"/>
  <c r="E47" i="16"/>
  <c r="E48" i="16"/>
  <c r="E49" i="16"/>
  <c r="E50" i="16"/>
  <c r="E51" i="16"/>
  <c r="E52" i="16"/>
  <c r="E53" i="16"/>
  <c r="E54" i="16"/>
  <c r="E55" i="16"/>
  <c r="E56" i="16"/>
  <c r="E57" i="16"/>
  <c r="E58" i="16"/>
  <c r="E59" i="16"/>
  <c r="E60" i="16"/>
  <c r="E61" i="16"/>
  <c r="E62" i="16"/>
  <c r="E64" i="16"/>
  <c r="E65" i="16"/>
  <c r="E66" i="16"/>
  <c r="E67" i="16"/>
  <c r="E68" i="16"/>
  <c r="E69" i="16"/>
  <c r="E70" i="16"/>
  <c r="E72" i="16"/>
  <c r="E73" i="16"/>
  <c r="E74" i="16"/>
  <c r="E75" i="16"/>
  <c r="E76" i="16"/>
  <c r="E77" i="16"/>
  <c r="E78" i="16"/>
  <c r="E79" i="16"/>
  <c r="E80" i="16"/>
  <c r="E81" i="16"/>
  <c r="E82" i="16"/>
  <c r="E83" i="16"/>
  <c r="E84" i="16"/>
  <c r="E85" i="16"/>
  <c r="E87" i="16"/>
  <c r="E88" i="16"/>
  <c r="E90" i="16"/>
  <c r="E91" i="16"/>
  <c r="E92" i="16"/>
  <c r="E93" i="16"/>
  <c r="E94" i="16"/>
  <c r="E95" i="16"/>
  <c r="E98" i="16"/>
  <c r="E99" i="16"/>
  <c r="E100" i="16"/>
  <c r="E101" i="16"/>
  <c r="E102" i="16"/>
  <c r="E103" i="16"/>
  <c r="E104" i="16"/>
  <c r="E105" i="16"/>
  <c r="E106" i="16"/>
  <c r="E107" i="16"/>
  <c r="E108" i="16"/>
  <c r="E109" i="16"/>
  <c r="E110" i="16"/>
  <c r="E111" i="16"/>
  <c r="E112" i="16"/>
  <c r="E113" i="16"/>
  <c r="E114" i="16"/>
  <c r="E115" i="16"/>
  <c r="E116" i="16"/>
  <c r="E117" i="16"/>
  <c r="E118" i="16"/>
  <c r="E119" i="16"/>
  <c r="E121" i="16"/>
  <c r="E122" i="16"/>
  <c r="E123" i="16"/>
  <c r="E124" i="16"/>
  <c r="E125" i="16"/>
  <c r="E126" i="16"/>
  <c r="E127" i="16"/>
  <c r="E129" i="16"/>
  <c r="E130" i="16"/>
  <c r="E131" i="16"/>
  <c r="E132" i="16"/>
  <c r="E133" i="16"/>
  <c r="E134" i="16"/>
  <c r="E135" i="16"/>
  <c r="E137" i="16"/>
  <c r="E138" i="16"/>
  <c r="E139" i="16"/>
  <c r="E140" i="16"/>
  <c r="E141" i="16"/>
  <c r="E142" i="16"/>
  <c r="E143" i="16"/>
  <c r="E144" i="16"/>
  <c r="E145" i="16"/>
  <c r="E146" i="16"/>
  <c r="E147" i="16"/>
  <c r="E148" i="16"/>
  <c r="E149" i="16"/>
  <c r="E150" i="16"/>
  <c r="E151" i="16"/>
  <c r="E152" i="16"/>
  <c r="E153" i="16"/>
  <c r="E154" i="16"/>
  <c r="E155" i="16"/>
  <c r="E156" i="16"/>
  <c r="E157" i="16"/>
  <c r="E158" i="16"/>
  <c r="E159" i="16"/>
  <c r="E160" i="16"/>
  <c r="E161" i="16"/>
  <c r="E162" i="16"/>
  <c r="E163" i="16"/>
  <c r="E164" i="16"/>
  <c r="E165" i="16"/>
  <c r="E166" i="16"/>
  <c r="E167" i="16"/>
  <c r="E168" i="16"/>
  <c r="E169" i="16"/>
  <c r="E171" i="16"/>
  <c r="E172" i="16"/>
  <c r="E173" i="16"/>
  <c r="E174" i="16"/>
  <c r="E175" i="16"/>
  <c r="E176" i="16"/>
  <c r="E177" i="16"/>
  <c r="E178" i="16"/>
  <c r="E179" i="16"/>
  <c r="E180" i="16"/>
  <c r="E181" i="16"/>
  <c r="E182" i="16"/>
  <c r="E183" i="16"/>
  <c r="E184" i="16"/>
  <c r="E185" i="16"/>
  <c r="E186" i="16"/>
  <c r="E187" i="16"/>
  <c r="E188" i="16"/>
  <c r="E189" i="16"/>
  <c r="E191" i="16"/>
  <c r="E192" i="16"/>
  <c r="E193" i="16"/>
  <c r="E194" i="16"/>
  <c r="E195" i="16"/>
  <c r="E196" i="16"/>
  <c r="E197" i="16"/>
  <c r="E198" i="16"/>
  <c r="E199" i="16"/>
  <c r="E200" i="16"/>
  <c r="E201" i="16"/>
  <c r="E203" i="16"/>
  <c r="E204" i="16"/>
  <c r="E205" i="16"/>
  <c r="E206" i="16"/>
  <c r="E207" i="16"/>
  <c r="E208" i="16"/>
  <c r="E209" i="16"/>
  <c r="E210" i="16"/>
  <c r="E211" i="16"/>
  <c r="E212" i="16"/>
  <c r="E213" i="16"/>
  <c r="E214" i="16"/>
  <c r="E215" i="16"/>
  <c r="E216" i="16"/>
  <c r="E217" i="16"/>
  <c r="E219" i="16"/>
  <c r="E220" i="16"/>
  <c r="E221" i="16"/>
  <c r="E222" i="16"/>
  <c r="E223" i="16"/>
  <c r="E224" i="16"/>
  <c r="E225" i="16"/>
  <c r="E226" i="16"/>
  <c r="E227" i="16"/>
  <c r="E228" i="16"/>
  <c r="E229" i="16"/>
  <c r="E230" i="16"/>
  <c r="E231" i="16"/>
  <c r="E233" i="16"/>
  <c r="E234" i="16"/>
  <c r="E235" i="16"/>
  <c r="E236" i="16"/>
  <c r="E237" i="16"/>
  <c r="E238" i="16"/>
  <c r="E239" i="16"/>
  <c r="E240" i="16"/>
  <c r="E241" i="16"/>
  <c r="E242" i="16"/>
  <c r="E244" i="16"/>
  <c r="E245" i="16"/>
  <c r="E246" i="16"/>
  <c r="E247" i="16"/>
  <c r="E248" i="16"/>
  <c r="E249" i="16"/>
  <c r="E250" i="16"/>
  <c r="E251" i="16"/>
  <c r="E252" i="16"/>
  <c r="E253" i="16"/>
  <c r="E254" i="16"/>
  <c r="E255" i="16"/>
  <c r="E256" i="16"/>
  <c r="E257" i="16"/>
  <c r="E258" i="16"/>
  <c r="E260" i="16"/>
  <c r="E261" i="16"/>
  <c r="E262" i="16"/>
  <c r="E263" i="16"/>
  <c r="E264" i="16"/>
  <c r="E265" i="16"/>
  <c r="E266" i="16"/>
  <c r="E267" i="16"/>
  <c r="E268" i="16"/>
  <c r="E269" i="16"/>
  <c r="E270" i="16"/>
  <c r="E271" i="16"/>
  <c r="E272" i="16"/>
  <c r="E273" i="16"/>
  <c r="E274" i="16"/>
  <c r="E275" i="16"/>
  <c r="E276" i="16"/>
  <c r="E277" i="16"/>
  <c r="E278" i="16"/>
  <c r="E279" i="16"/>
  <c r="E280" i="16"/>
  <c r="E281" i="16"/>
  <c r="E282" i="16"/>
  <c r="E284" i="16"/>
  <c r="E285" i="16"/>
  <c r="E286" i="16"/>
  <c r="E287" i="16"/>
  <c r="E288" i="16"/>
  <c r="E289" i="16"/>
  <c r="E291" i="16"/>
  <c r="E292" i="16"/>
  <c r="E293" i="16"/>
  <c r="E294" i="16"/>
  <c r="E296" i="16"/>
  <c r="E297" i="16"/>
  <c r="E298" i="16"/>
  <c r="E300" i="16"/>
  <c r="E301" i="16"/>
  <c r="E302" i="16"/>
  <c r="E303" i="16"/>
  <c r="E304" i="16"/>
  <c r="E305" i="16"/>
  <c r="E306" i="16"/>
  <c r="E307" i="16"/>
  <c r="E308" i="16"/>
  <c r="E309" i="16"/>
  <c r="E310" i="16"/>
  <c r="E311" i="16"/>
  <c r="E312" i="16"/>
  <c r="E313" i="16"/>
  <c r="E314" i="16"/>
  <c r="E315" i="16"/>
  <c r="E316" i="16"/>
  <c r="E317" i="16"/>
  <c r="E318" i="16"/>
  <c r="E319" i="16"/>
  <c r="E320" i="16"/>
  <c r="E321" i="16"/>
  <c r="E322" i="16"/>
  <c r="E324" i="16"/>
  <c r="E325" i="16"/>
  <c r="E326" i="16"/>
  <c r="E327" i="16"/>
  <c r="E328" i="16"/>
  <c r="E329" i="16"/>
  <c r="E330" i="16"/>
  <c r="E331" i="16"/>
  <c r="E332" i="16"/>
  <c r="E334" i="16"/>
  <c r="E335" i="16"/>
  <c r="E336" i="16"/>
  <c r="E337" i="16"/>
  <c r="E338" i="16"/>
  <c r="E339" i="16"/>
  <c r="E340" i="16"/>
  <c r="E341" i="16"/>
  <c r="E342" i="16"/>
  <c r="E343" i="16"/>
  <c r="E344" i="16"/>
  <c r="E346" i="16"/>
  <c r="E347" i="16"/>
  <c r="E348" i="16"/>
  <c r="E350" i="16"/>
  <c r="E351" i="16"/>
  <c r="E353" i="16"/>
  <c r="E354" i="16"/>
  <c r="E355" i="16"/>
  <c r="E356" i="16"/>
  <c r="E357" i="16"/>
  <c r="E358" i="16"/>
  <c r="E359" i="16"/>
  <c r="E360" i="16"/>
  <c r="E361" i="16"/>
  <c r="E362" i="16"/>
  <c r="E363" i="16"/>
  <c r="E364" i="16"/>
  <c r="E365" i="16"/>
  <c r="E366" i="16"/>
  <c r="E367" i="16"/>
  <c r="E368" i="16"/>
  <c r="E369" i="16"/>
  <c r="E370" i="16"/>
  <c r="E371" i="16"/>
  <c r="E372" i="16"/>
  <c r="E373" i="16"/>
  <c r="E374" i="16"/>
  <c r="E375" i="16"/>
  <c r="E376" i="16"/>
  <c r="E377" i="16"/>
  <c r="E378" i="16"/>
  <c r="E379" i="16"/>
  <c r="E380" i="16"/>
  <c r="E381" i="16"/>
  <c r="E382" i="16"/>
  <c r="E383" i="16"/>
  <c r="E384" i="16"/>
  <c r="E386" i="16"/>
  <c r="E387" i="16"/>
  <c r="E388" i="16"/>
  <c r="E389" i="16"/>
  <c r="E390" i="16"/>
  <c r="E391" i="16"/>
  <c r="E392" i="16"/>
  <c r="E393" i="16"/>
  <c r="E394" i="16"/>
  <c r="E395" i="16"/>
  <c r="E396" i="16"/>
  <c r="E397" i="16"/>
  <c r="E398" i="16"/>
  <c r="E399" i="16"/>
  <c r="E400" i="16"/>
  <c r="E401" i="16"/>
  <c r="E402" i="16"/>
  <c r="E403" i="16"/>
  <c r="E404" i="16"/>
  <c r="E405" i="16"/>
  <c r="E406" i="16"/>
  <c r="E407" i="16"/>
  <c r="E408" i="16"/>
  <c r="E410" i="16"/>
  <c r="E411" i="16"/>
  <c r="E412" i="16"/>
  <c r="E413" i="16"/>
  <c r="E414" i="16"/>
  <c r="E415" i="16"/>
  <c r="E416" i="16"/>
  <c r="E417" i="16"/>
  <c r="E419" i="16"/>
  <c r="E421" i="16"/>
  <c r="E422" i="16"/>
  <c r="E423" i="16"/>
  <c r="E424" i="16"/>
  <c r="E425" i="16"/>
  <c r="E426" i="16"/>
  <c r="E427" i="16"/>
  <c r="E428" i="16"/>
  <c r="E429" i="16"/>
  <c r="E430" i="16"/>
  <c r="E431" i="16"/>
  <c r="E432" i="16"/>
  <c r="E433" i="16"/>
  <c r="E435" i="16"/>
  <c r="E436" i="16"/>
  <c r="E437" i="16"/>
  <c r="E438" i="16"/>
  <c r="E439" i="16"/>
  <c r="E440" i="16"/>
  <c r="E441" i="16"/>
  <c r="E442" i="16"/>
  <c r="E443" i="16"/>
  <c r="E444" i="16"/>
  <c r="E445" i="16"/>
  <c r="E446" i="16"/>
  <c r="E447" i="16"/>
  <c r="E448" i="16"/>
  <c r="E449" i="16"/>
  <c r="E450" i="16"/>
  <c r="E451" i="16"/>
  <c r="E452" i="16"/>
  <c r="E453" i="16"/>
  <c r="E454" i="16"/>
  <c r="E455" i="16"/>
  <c r="E456" i="16"/>
  <c r="E457" i="16"/>
  <c r="E458" i="16"/>
  <c r="E459" i="16"/>
  <c r="E461" i="16"/>
  <c r="E462" i="16"/>
  <c r="E463" i="16"/>
  <c r="E464" i="16"/>
  <c r="E465" i="16"/>
  <c r="E466" i="16"/>
  <c r="E467" i="16"/>
  <c r="E468" i="16"/>
  <c r="E469" i="16"/>
  <c r="E470" i="16"/>
  <c r="E471" i="16"/>
  <c r="E473" i="16"/>
  <c r="E474" i="16"/>
  <c r="E475" i="16"/>
  <c r="E476" i="16"/>
  <c r="E477" i="16"/>
  <c r="E479" i="16"/>
  <c r="E480" i="16"/>
  <c r="E481" i="16"/>
  <c r="E482" i="16"/>
  <c r="E483" i="16"/>
  <c r="E484" i="16"/>
  <c r="E485" i="16"/>
  <c r="E486" i="16"/>
  <c r="E487" i="16"/>
  <c r="E488" i="16"/>
  <c r="E489" i="16"/>
  <c r="E490" i="16"/>
  <c r="E491" i="16"/>
  <c r="E492" i="16"/>
  <c r="E5" i="16"/>
  <c r="D456" i="16" l="1"/>
  <c r="C452" i="16" l="1"/>
  <c r="C446" i="16"/>
  <c r="C445" i="16"/>
  <c r="C444" i="16"/>
  <c r="C443" i="16"/>
  <c r="D74" i="16" l="1"/>
  <c r="D305" i="17" l="1"/>
  <c r="E305" i="17" s="1"/>
  <c r="D291" i="17"/>
  <c r="E291" i="17" s="1"/>
  <c r="D278" i="17"/>
  <c r="E278" i="17" s="1"/>
  <c r="D110" i="17"/>
  <c r="E110" i="17" s="1"/>
  <c r="D32" i="17"/>
  <c r="E32" i="17" s="1"/>
  <c r="D24" i="17"/>
  <c r="E24" i="17" s="1"/>
  <c r="D23" i="17"/>
  <c r="E23" i="17" s="1"/>
  <c r="D335" i="16" l="1"/>
  <c r="D268" i="16"/>
  <c r="D262" i="16"/>
  <c r="D229" i="16"/>
  <c r="D208" i="16"/>
  <c r="D209" i="16"/>
  <c r="D210" i="16"/>
  <c r="D211" i="16"/>
  <c r="D212" i="16"/>
  <c r="D213" i="16"/>
  <c r="D214" i="16"/>
  <c r="D207" i="16"/>
  <c r="D96" i="16"/>
  <c r="E96" i="16" s="1"/>
  <c r="D92" i="16"/>
  <c r="D257" i="16" l="1"/>
  <c r="C406" i="16"/>
  <c r="D406" i="16" s="1"/>
  <c r="C403" i="16"/>
  <c r="C392" i="16"/>
  <c r="C391" i="16"/>
  <c r="D388" i="16"/>
  <c r="D386" i="16"/>
  <c r="D62" i="17"/>
  <c r="E62" i="17" s="1"/>
  <c r="D61" i="17"/>
  <c r="E61" i="17" s="1"/>
  <c r="D60" i="17"/>
  <c r="E60" i="17" s="1"/>
  <c r="E21" i="7"/>
  <c r="C43" i="9"/>
  <c r="B43" i="9"/>
  <c r="D42" i="17"/>
  <c r="E42" i="17" s="1"/>
  <c r="D43" i="17"/>
  <c r="E43" i="17" s="1"/>
  <c r="D44" i="17"/>
  <c r="E44" i="17" s="1"/>
  <c r="D160" i="17"/>
  <c r="E160" i="17" s="1"/>
  <c r="D161" i="17"/>
  <c r="E161" i="17" s="1"/>
  <c r="D312" i="17"/>
  <c r="E312" i="17" s="1"/>
  <c r="D311" i="17"/>
  <c r="E311" i="17" s="1"/>
  <c r="D310" i="17"/>
  <c r="E310" i="17" s="1"/>
  <c r="D309" i="17"/>
  <c r="E309" i="17" s="1"/>
  <c r="D308" i="17"/>
  <c r="E308" i="17" s="1"/>
  <c r="D307" i="17"/>
  <c r="E307" i="17" s="1"/>
  <c r="D306" i="17"/>
  <c r="E306" i="17" s="1"/>
  <c r="D304" i="17"/>
  <c r="E304" i="17" s="1"/>
  <c r="D303" i="17"/>
  <c r="E303" i="17" s="1"/>
  <c r="D302" i="17"/>
  <c r="E302" i="17" s="1"/>
  <c r="D301" i="17"/>
  <c r="E301" i="17" s="1"/>
  <c r="D300" i="17"/>
  <c r="E300" i="17" s="1"/>
  <c r="D299" i="17"/>
  <c r="E299" i="17" s="1"/>
  <c r="D298" i="17"/>
  <c r="E298" i="17" s="1"/>
  <c r="D297" i="17"/>
  <c r="E297" i="17" s="1"/>
  <c r="D296" i="17"/>
  <c r="E296" i="17" s="1"/>
  <c r="D295" i="17"/>
  <c r="E295" i="17" s="1"/>
  <c r="D294" i="17"/>
  <c r="E294" i="17" s="1"/>
  <c r="D293" i="17"/>
  <c r="E293" i="17" s="1"/>
  <c r="D290" i="17"/>
  <c r="E290" i="17" s="1"/>
  <c r="D289" i="17"/>
  <c r="E289" i="17" s="1"/>
  <c r="D287" i="17"/>
  <c r="E287" i="17" s="1"/>
  <c r="D286" i="17"/>
  <c r="E286" i="17" s="1"/>
  <c r="D285" i="17"/>
  <c r="E285" i="17" s="1"/>
  <c r="D284" i="17"/>
  <c r="E284" i="17" s="1"/>
  <c r="D283" i="17"/>
  <c r="E283" i="17" s="1"/>
  <c r="D282" i="17"/>
  <c r="E282" i="17" s="1"/>
  <c r="D281" i="17"/>
  <c r="E281" i="17" s="1"/>
  <c r="D280" i="17"/>
  <c r="E280" i="17" s="1"/>
  <c r="D279" i="17"/>
  <c r="E279" i="17" s="1"/>
  <c r="D276" i="17"/>
  <c r="E276" i="17" s="1"/>
  <c r="D275" i="17"/>
  <c r="E275" i="17" s="1"/>
  <c r="D274" i="17"/>
  <c r="E274" i="17" s="1"/>
  <c r="D273" i="17"/>
  <c r="E273" i="17" s="1"/>
  <c r="D272" i="17"/>
  <c r="E272" i="17" s="1"/>
  <c r="D271" i="17"/>
  <c r="E271" i="17" s="1"/>
  <c r="D270" i="17"/>
  <c r="E270" i="17" s="1"/>
  <c r="D269" i="17"/>
  <c r="E269" i="17" s="1"/>
  <c r="D268" i="17"/>
  <c r="E268" i="17" s="1"/>
  <c r="D267" i="17"/>
  <c r="E267" i="17" s="1"/>
  <c r="D266" i="17"/>
  <c r="E266" i="17" s="1"/>
  <c r="D265" i="17"/>
  <c r="E265" i="17" s="1"/>
  <c r="D264" i="17"/>
  <c r="E264" i="17" s="1"/>
  <c r="D263" i="17"/>
  <c r="E263" i="17" s="1"/>
  <c r="D262" i="17"/>
  <c r="E262" i="17" s="1"/>
  <c r="D261" i="17"/>
  <c r="E261" i="17" s="1"/>
  <c r="D260" i="17"/>
  <c r="E260" i="17" s="1"/>
  <c r="D259" i="17"/>
  <c r="E259" i="17" s="1"/>
  <c r="D258" i="17"/>
  <c r="E258" i="17" s="1"/>
  <c r="D255" i="17"/>
  <c r="E255" i="17" s="1"/>
  <c r="D254" i="17"/>
  <c r="E254" i="17" s="1"/>
  <c r="D252" i="17"/>
  <c r="E252" i="17" s="1"/>
  <c r="D251" i="17"/>
  <c r="E251" i="17" s="1"/>
  <c r="D250" i="17"/>
  <c r="E250" i="17" s="1"/>
  <c r="D249" i="17"/>
  <c r="E249" i="17" s="1"/>
  <c r="D248" i="17"/>
  <c r="E248" i="17" s="1"/>
  <c r="D247" i="17"/>
  <c r="E247" i="17" s="1"/>
  <c r="D246" i="17"/>
  <c r="E246" i="17" s="1"/>
  <c r="D245" i="17"/>
  <c r="E245" i="17" s="1"/>
  <c r="D244" i="17"/>
  <c r="E244" i="17" s="1"/>
  <c r="D243" i="17"/>
  <c r="E243" i="17" s="1"/>
  <c r="D242" i="17"/>
  <c r="E242" i="17" s="1"/>
  <c r="D241" i="17"/>
  <c r="E241" i="17" s="1"/>
  <c r="D240" i="17"/>
  <c r="E240" i="17" s="1"/>
  <c r="D239" i="17"/>
  <c r="E239" i="17" s="1"/>
  <c r="D238" i="17"/>
  <c r="E238" i="17" s="1"/>
  <c r="D237" i="17"/>
  <c r="E237" i="17" s="1"/>
  <c r="D236" i="17"/>
  <c r="E236" i="17" s="1"/>
  <c r="D235" i="17"/>
  <c r="E235" i="17" s="1"/>
  <c r="D324" i="17"/>
  <c r="E324" i="17" s="1"/>
  <c r="D325" i="17"/>
  <c r="E325" i="17" s="1"/>
  <c r="D326" i="17"/>
  <c r="E326" i="17" s="1"/>
  <c r="D331" i="17"/>
  <c r="E331" i="17" s="1"/>
  <c r="D332" i="17"/>
  <c r="E332" i="17" s="1"/>
  <c r="D333" i="17"/>
  <c r="E333" i="17" s="1"/>
  <c r="D477" i="16"/>
  <c r="D296" i="16"/>
  <c r="D258" i="16"/>
  <c r="D246" i="16"/>
  <c r="D247" i="16"/>
  <c r="D248" i="16"/>
  <c r="D249" i="16"/>
  <c r="D250" i="16"/>
  <c r="D251" i="16"/>
  <c r="D252" i="16"/>
  <c r="D253" i="16"/>
  <c r="D254" i="16"/>
  <c r="D255" i="16"/>
  <c r="D256" i="16"/>
  <c r="D245" i="16"/>
  <c r="D244" i="16"/>
  <c r="D196" i="16"/>
  <c r="D83" i="16"/>
  <c r="E19" i="6"/>
  <c r="E18" i="6"/>
  <c r="G19" i="6"/>
  <c r="G18" i="6"/>
  <c r="D88" i="16"/>
  <c r="D87" i="16"/>
  <c r="D501" i="17"/>
  <c r="E501" i="17" s="1"/>
  <c r="D242" i="16"/>
  <c r="D184" i="16"/>
  <c r="D180" i="16"/>
  <c r="D177" i="16"/>
  <c r="D176" i="16"/>
  <c r="D175" i="16"/>
  <c r="D174" i="16"/>
  <c r="D171" i="16"/>
  <c r="D53" i="17"/>
  <c r="E53" i="17" s="1"/>
  <c r="D52" i="17"/>
  <c r="E52" i="17" s="1"/>
  <c r="D51" i="17"/>
  <c r="E51" i="17" s="1"/>
  <c r="D50" i="17"/>
  <c r="E50" i="17" s="1"/>
  <c r="D49" i="17"/>
  <c r="E49" i="17" s="1"/>
  <c r="D47" i="17"/>
  <c r="E47" i="17" s="1"/>
  <c r="D46" i="17"/>
  <c r="E46" i="17" s="1"/>
  <c r="D41" i="17"/>
  <c r="E41" i="17" s="1"/>
  <c r="D40" i="17"/>
  <c r="E40" i="17" s="1"/>
  <c r="D39" i="17"/>
  <c r="E39" i="17" s="1"/>
  <c r="D38" i="17"/>
  <c r="E38" i="17" s="1"/>
  <c r="D37" i="17"/>
  <c r="E37" i="17" s="1"/>
  <c r="D36" i="17"/>
  <c r="E36" i="17" s="1"/>
  <c r="D35" i="17"/>
  <c r="E35" i="17" s="1"/>
  <c r="D34" i="17"/>
  <c r="E34" i="17" s="1"/>
  <c r="D31" i="17"/>
  <c r="E31" i="17" s="1"/>
  <c r="D30" i="17"/>
  <c r="E30" i="17" s="1"/>
  <c r="D29" i="17"/>
  <c r="E29" i="17" s="1"/>
  <c r="D28" i="17"/>
  <c r="E28" i="17" s="1"/>
  <c r="D27" i="17"/>
  <c r="E27" i="17" s="1"/>
  <c r="D26" i="17"/>
  <c r="E26" i="17" s="1"/>
  <c r="D25" i="17"/>
  <c r="E25" i="17" s="1"/>
  <c r="D22" i="17"/>
  <c r="E22" i="17" s="1"/>
  <c r="D21" i="17"/>
  <c r="E21" i="17" s="1"/>
  <c r="D33" i="17"/>
  <c r="E33" i="17" s="1"/>
  <c r="D48" i="17"/>
  <c r="E48" i="17" s="1"/>
  <c r="D45" i="17"/>
  <c r="E45" i="17" s="1"/>
  <c r="G27" i="6"/>
  <c r="G26" i="6"/>
  <c r="G23" i="6"/>
  <c r="G22" i="6"/>
  <c r="G15" i="6"/>
  <c r="G14" i="6"/>
  <c r="G11" i="6"/>
  <c r="G10" i="6"/>
  <c r="G7" i="6"/>
  <c r="G6" i="6"/>
  <c r="F40" i="7"/>
  <c r="F8" i="7"/>
  <c r="F9" i="7"/>
  <c r="F11" i="7"/>
  <c r="F13" i="7"/>
  <c r="F14" i="7"/>
  <c r="F17" i="7"/>
  <c r="F18" i="7"/>
  <c r="F19" i="7"/>
  <c r="F20" i="7"/>
  <c r="F21" i="7"/>
  <c r="F22" i="7"/>
  <c r="F24" i="7"/>
  <c r="F25" i="7"/>
  <c r="F26" i="7"/>
  <c r="F27" i="7"/>
  <c r="F28" i="7"/>
  <c r="F29" i="7"/>
  <c r="F31" i="7"/>
  <c r="F32" i="7"/>
  <c r="F33" i="7"/>
  <c r="F34" i="7"/>
  <c r="F35" i="7"/>
  <c r="F36" i="7"/>
  <c r="F7" i="5"/>
  <c r="F8" i="5"/>
  <c r="F9" i="5"/>
  <c r="F10" i="5"/>
  <c r="F12" i="5"/>
  <c r="F16" i="5"/>
  <c r="F17" i="5"/>
  <c r="F18" i="5"/>
  <c r="F19" i="5"/>
  <c r="F20" i="5"/>
  <c r="F21" i="5"/>
  <c r="F22" i="5"/>
  <c r="F23" i="5"/>
  <c r="F24" i="5"/>
  <c r="F25" i="5"/>
  <c r="F26" i="5"/>
  <c r="F27" i="5"/>
  <c r="F28" i="5"/>
  <c r="F29" i="5"/>
  <c r="F30" i="5"/>
  <c r="F31" i="5"/>
  <c r="D485" i="16"/>
  <c r="D484" i="16"/>
  <c r="D481" i="16"/>
  <c r="F11" i="5"/>
  <c r="D487" i="16"/>
  <c r="F27" i="6"/>
  <c r="F37" i="7"/>
  <c r="D531" i="17"/>
  <c r="E531" i="17" s="1"/>
  <c r="D532" i="17"/>
  <c r="E532" i="17" s="1"/>
  <c r="D427" i="16"/>
  <c r="D424" i="16"/>
  <c r="D392" i="17"/>
  <c r="E392" i="17" s="1"/>
  <c r="D442" i="17"/>
  <c r="E442" i="17" s="1"/>
  <c r="D441" i="17"/>
  <c r="E441" i="17" s="1"/>
  <c r="D350" i="16"/>
  <c r="D341" i="16"/>
  <c r="D339" i="16"/>
  <c r="D206" i="17"/>
  <c r="E206" i="17" s="1"/>
  <c r="D205" i="17"/>
  <c r="E205" i="17" s="1"/>
  <c r="D201" i="17"/>
  <c r="E201" i="17" s="1"/>
  <c r="D199" i="17"/>
  <c r="E199" i="17" s="1"/>
  <c r="D476" i="16"/>
  <c r="D475" i="16"/>
  <c r="D346" i="16"/>
  <c r="D347" i="16"/>
  <c r="D348" i="16"/>
  <c r="D131" i="16"/>
  <c r="D117" i="16"/>
  <c r="D116" i="16"/>
  <c r="D115" i="16"/>
  <c r="D114" i="16"/>
  <c r="D113" i="16"/>
  <c r="D112" i="16"/>
  <c r="D111" i="16"/>
  <c r="D110" i="16"/>
  <c r="D109" i="16"/>
  <c r="D105" i="16"/>
  <c r="D104" i="16"/>
  <c r="D103" i="16"/>
  <c r="D102" i="16"/>
  <c r="D101" i="16"/>
  <c r="D100" i="16"/>
  <c r="D99" i="16"/>
  <c r="D98" i="16"/>
  <c r="D274" i="16"/>
  <c r="D233" i="17"/>
  <c r="E233" i="17" s="1"/>
  <c r="D26" i="5"/>
  <c r="F15" i="6"/>
  <c r="F16" i="7"/>
  <c r="F15" i="7"/>
  <c r="F12" i="7"/>
  <c r="D95" i="17"/>
  <c r="E95" i="17" s="1"/>
  <c r="D70" i="16"/>
  <c r="D46" i="16"/>
  <c r="D45" i="16"/>
  <c r="D41" i="16"/>
  <c r="F10" i="7"/>
  <c r="F6" i="5"/>
  <c r="F30" i="7"/>
  <c r="F7" i="7"/>
  <c r="D98" i="17"/>
  <c r="E98" i="17" s="1"/>
  <c r="D99" i="17"/>
  <c r="E99" i="17" s="1"/>
  <c r="D100" i="17"/>
  <c r="E100" i="17" s="1"/>
  <c r="D101" i="17"/>
  <c r="E101" i="17" s="1"/>
  <c r="D102" i="17"/>
  <c r="E102" i="17" s="1"/>
  <c r="D103" i="17"/>
  <c r="E103" i="17" s="1"/>
  <c r="D104" i="17"/>
  <c r="E104" i="17" s="1"/>
  <c r="D105" i="17"/>
  <c r="E105" i="17" s="1"/>
  <c r="D106" i="17"/>
  <c r="E106" i="17" s="1"/>
  <c r="D122" i="17"/>
  <c r="E122" i="17" s="1"/>
  <c r="D133" i="17"/>
  <c r="E133" i="17" s="1"/>
  <c r="D159" i="17"/>
  <c r="E159" i="17" s="1"/>
  <c r="D135" i="16"/>
  <c r="D197" i="16"/>
  <c r="D198" i="16"/>
  <c r="D204" i="16"/>
  <c r="D233" i="16"/>
  <c r="D286" i="16"/>
  <c r="D332" i="16"/>
  <c r="D463" i="16"/>
  <c r="E7" i="7"/>
  <c r="E8" i="7"/>
  <c r="E9" i="7"/>
  <c r="E10" i="7"/>
  <c r="E11" i="7"/>
  <c r="E12" i="7"/>
  <c r="E13" i="7"/>
  <c r="E14" i="7"/>
  <c r="E15" i="7"/>
  <c r="E16" i="7"/>
  <c r="E17" i="7"/>
  <c r="E18" i="7"/>
  <c r="E19" i="7"/>
  <c r="E20" i="7"/>
  <c r="E22" i="7"/>
  <c r="E24" i="7"/>
  <c r="E25" i="7"/>
  <c r="E26" i="7"/>
  <c r="E27" i="7"/>
  <c r="E28" i="7"/>
  <c r="E29" i="7"/>
  <c r="E30" i="7"/>
  <c r="E31" i="7"/>
  <c r="E32" i="7"/>
  <c r="E33" i="7"/>
  <c r="E34" i="7"/>
  <c r="E35" i="7"/>
  <c r="E36" i="7"/>
  <c r="E37" i="7"/>
  <c r="D193" i="17"/>
  <c r="E193" i="17" s="1"/>
  <c r="D194" i="17"/>
  <c r="E194" i="17" s="1"/>
  <c r="D200" i="17"/>
  <c r="E200" i="17" s="1"/>
  <c r="D119" i="16"/>
  <c r="E26" i="5"/>
  <c r="D561" i="17"/>
  <c r="E561" i="17" s="1"/>
  <c r="D473" i="16"/>
  <c r="D37" i="16"/>
  <c r="D36" i="16"/>
  <c r="D35" i="16"/>
  <c r="D34" i="16"/>
  <c r="D33" i="16"/>
  <c r="D32" i="16"/>
  <c r="D31" i="16"/>
  <c r="D30" i="16"/>
  <c r="D29" i="16"/>
  <c r="D28" i="16"/>
  <c r="D27" i="16"/>
  <c r="D26" i="16"/>
  <c r="D25" i="16"/>
  <c r="D24" i="16"/>
  <c r="D23" i="16"/>
  <c r="D22" i="16"/>
  <c r="D21" i="16"/>
  <c r="D20" i="16"/>
  <c r="D19" i="16"/>
  <c r="D18" i="16"/>
  <c r="D185" i="16"/>
  <c r="D186" i="16"/>
  <c r="D187" i="16"/>
  <c r="D188" i="16"/>
  <c r="D189" i="16"/>
  <c r="D291" i="16"/>
  <c r="D293" i="16"/>
  <c r="D514" i="17"/>
  <c r="E514" i="17" s="1"/>
  <c r="D515" i="17"/>
  <c r="E515" i="17" s="1"/>
  <c r="D516" i="17"/>
  <c r="E516" i="17" s="1"/>
  <c r="D517" i="17"/>
  <c r="E517" i="17" s="1"/>
  <c r="D518" i="17"/>
  <c r="E518" i="17" s="1"/>
  <c r="D519" i="17"/>
  <c r="E519" i="17" s="1"/>
  <c r="D520" i="17"/>
  <c r="E520" i="17" s="1"/>
  <c r="D521" i="17"/>
  <c r="E521" i="17" s="1"/>
  <c r="D522" i="17"/>
  <c r="E522" i="17" s="1"/>
  <c r="D523" i="17"/>
  <c r="E523" i="17" s="1"/>
  <c r="D524" i="17"/>
  <c r="E524" i="17" s="1"/>
  <c r="D525" i="17"/>
  <c r="E525" i="17" s="1"/>
  <c r="D526" i="17"/>
  <c r="E526" i="17" s="1"/>
  <c r="D527" i="17"/>
  <c r="E527" i="17" s="1"/>
  <c r="D528" i="17"/>
  <c r="E528" i="17" s="1"/>
  <c r="D529" i="17"/>
  <c r="E529" i="17" s="1"/>
  <c r="D391" i="17"/>
  <c r="E391" i="17" s="1"/>
  <c r="D289" i="16"/>
  <c r="D288" i="16"/>
  <c r="D287" i="16"/>
  <c r="D342" i="16"/>
  <c r="D343" i="16"/>
  <c r="D308" i="16"/>
  <c r="D309" i="16"/>
  <c r="D169" i="16"/>
  <c r="D168" i="16"/>
  <c r="D167" i="16"/>
  <c r="D166" i="16"/>
  <c r="D165" i="16"/>
  <c r="D164" i="16"/>
  <c r="D163" i="16"/>
  <c r="D162" i="16"/>
  <c r="D161" i="16"/>
  <c r="D160" i="16"/>
  <c r="D159" i="16"/>
  <c r="D158" i="16"/>
  <c r="D157" i="16"/>
  <c r="D156" i="16"/>
  <c r="D155" i="16"/>
  <c r="D154" i="16"/>
  <c r="D153" i="16"/>
  <c r="D152" i="16"/>
  <c r="D151" i="16"/>
  <c r="D150" i="16"/>
  <c r="D149" i="16"/>
  <c r="D148" i="16"/>
  <c r="D147" i="16"/>
  <c r="D146" i="16"/>
  <c r="D145" i="16"/>
  <c r="D144" i="16"/>
  <c r="D143" i="16"/>
  <c r="D142" i="16"/>
  <c r="D141" i="16"/>
  <c r="D140" i="16"/>
  <c r="D138" i="16"/>
  <c r="D137" i="16"/>
  <c r="D512" i="17"/>
  <c r="E512" i="17" s="1"/>
  <c r="D322" i="17"/>
  <c r="E322" i="17" s="1"/>
  <c r="D147" i="17"/>
  <c r="E147" i="17" s="1"/>
  <c r="D483" i="16"/>
  <c r="D479" i="16"/>
  <c r="D482" i="16"/>
  <c r="D492" i="16"/>
  <c r="D490" i="16"/>
  <c r="D491" i="16"/>
  <c r="D489" i="16"/>
  <c r="D474" i="16"/>
  <c r="D468" i="16"/>
  <c r="D461" i="16"/>
  <c r="D467" i="16"/>
  <c r="D471" i="16"/>
  <c r="D462" i="16"/>
  <c r="D469" i="16"/>
  <c r="D470" i="16"/>
  <c r="D466" i="16"/>
  <c r="D464" i="16"/>
  <c r="D465" i="16"/>
  <c r="D437" i="16"/>
  <c r="D435" i="16"/>
  <c r="D442" i="16"/>
  <c r="D454" i="16"/>
  <c r="D455" i="16"/>
  <c r="D445" i="16"/>
  <c r="D451" i="16"/>
  <c r="D444" i="16"/>
  <c r="D450" i="16"/>
  <c r="D443" i="16"/>
  <c r="D449" i="16"/>
  <c r="D436" i="16"/>
  <c r="D452" i="16"/>
  <c r="D453" i="16"/>
  <c r="D446" i="16"/>
  <c r="D447" i="16"/>
  <c r="D448" i="16"/>
  <c r="D441" i="16"/>
  <c r="D438" i="16"/>
  <c r="D440" i="16"/>
  <c r="D439" i="16"/>
  <c r="D459" i="16"/>
  <c r="D457" i="16"/>
  <c r="D458" i="16"/>
  <c r="D422" i="16"/>
  <c r="D433" i="16"/>
  <c r="D432" i="16"/>
  <c r="D429" i="16"/>
  <c r="D428" i="16"/>
  <c r="D421" i="16"/>
  <c r="D426" i="16"/>
  <c r="D425" i="16"/>
  <c r="D431" i="16"/>
  <c r="D430" i="16"/>
  <c r="D423" i="16"/>
  <c r="D419" i="16"/>
  <c r="D417" i="16"/>
  <c r="D415" i="16"/>
  <c r="D414" i="16"/>
  <c r="D413" i="16"/>
  <c r="D412" i="16"/>
  <c r="D411" i="16"/>
  <c r="D410" i="16"/>
  <c r="D408" i="16"/>
  <c r="D397" i="16"/>
  <c r="D396" i="16"/>
  <c r="D393" i="16"/>
  <c r="D389" i="16"/>
  <c r="D399" i="16"/>
  <c r="D398" i="16"/>
  <c r="D394" i="16"/>
  <c r="D404" i="16"/>
  <c r="D391" i="16"/>
  <c r="D392" i="16"/>
  <c r="D407" i="16"/>
  <c r="D402" i="16"/>
  <c r="D401" i="16"/>
  <c r="D395" i="16"/>
  <c r="D390" i="16"/>
  <c r="D387" i="16"/>
  <c r="D400" i="16"/>
  <c r="D405" i="16"/>
  <c r="D356" i="16"/>
  <c r="D357" i="16"/>
  <c r="D375" i="16"/>
  <c r="D370" i="16"/>
  <c r="D367" i="16"/>
  <c r="D373" i="16"/>
  <c r="D368" i="16"/>
  <c r="D380" i="16"/>
  <c r="D353" i="16"/>
  <c r="D374" i="16"/>
  <c r="D365" i="16"/>
  <c r="D363" i="16"/>
  <c r="D372" i="16"/>
  <c r="D366" i="16"/>
  <c r="D384" i="16"/>
  <c r="D364" i="16"/>
  <c r="D358" i="16"/>
  <c r="D355" i="16"/>
  <c r="D359" i="16"/>
  <c r="D360" i="16"/>
  <c r="D361" i="16"/>
  <c r="D383" i="16"/>
  <c r="D382" i="16"/>
  <c r="D378" i="16"/>
  <c r="D377" i="16"/>
  <c r="D376" i="16"/>
  <c r="D362" i="16"/>
  <c r="D379" i="16"/>
  <c r="D354" i="16"/>
  <c r="D371" i="16"/>
  <c r="D369" i="16"/>
  <c r="D381" i="16"/>
  <c r="D351" i="16"/>
  <c r="D336" i="16"/>
  <c r="D334" i="16"/>
  <c r="D340" i="16"/>
  <c r="D338" i="16"/>
  <c r="D337" i="16"/>
  <c r="D329" i="16"/>
  <c r="D324" i="16"/>
  <c r="D327" i="16"/>
  <c r="D330" i="16"/>
  <c r="D328" i="16"/>
  <c r="D331" i="16"/>
  <c r="D326" i="16"/>
  <c r="D325" i="16"/>
  <c r="D317" i="16"/>
  <c r="D301" i="16"/>
  <c r="D322" i="16"/>
  <c r="D300" i="16"/>
  <c r="D304" i="16"/>
  <c r="D305" i="16"/>
  <c r="D314" i="16"/>
  <c r="D321" i="16"/>
  <c r="D320" i="16"/>
  <c r="D319" i="16"/>
  <c r="D318" i="16"/>
  <c r="D316" i="16"/>
  <c r="D315" i="16"/>
  <c r="D313" i="16"/>
  <c r="D312" i="16"/>
  <c r="D310" i="16"/>
  <c r="D311" i="16"/>
  <c r="D306" i="16"/>
  <c r="D307" i="16"/>
  <c r="D303" i="16"/>
  <c r="D302" i="16"/>
  <c r="D298" i="16"/>
  <c r="D297" i="16"/>
  <c r="D294" i="16"/>
  <c r="D292" i="16"/>
  <c r="D285" i="16"/>
  <c r="D284" i="16"/>
  <c r="D282" i="16"/>
  <c r="D281" i="16"/>
  <c r="D280" i="16"/>
  <c r="D279" i="16"/>
  <c r="D278" i="16"/>
  <c r="D277" i="16"/>
  <c r="D276" i="16"/>
  <c r="D275" i="16"/>
  <c r="D272" i="16"/>
  <c r="D273" i="16"/>
  <c r="D271" i="16"/>
  <c r="D270" i="16"/>
  <c r="D269" i="16"/>
  <c r="D267" i="16"/>
  <c r="D266" i="16"/>
  <c r="D265" i="16"/>
  <c r="D263" i="16"/>
  <c r="D261" i="16"/>
  <c r="D260" i="16"/>
  <c r="D235" i="16"/>
  <c r="D240" i="16"/>
  <c r="D237" i="16"/>
  <c r="D238" i="16"/>
  <c r="D239" i="16"/>
  <c r="D241" i="16"/>
  <c r="D234" i="16"/>
  <c r="D236" i="16"/>
  <c r="D221" i="16"/>
  <c r="D225" i="16"/>
  <c r="D227" i="16"/>
  <c r="D226" i="16"/>
  <c r="D228" i="16"/>
  <c r="D222" i="16"/>
  <c r="D223" i="16"/>
  <c r="D220" i="16"/>
  <c r="D219" i="16"/>
  <c r="D224" i="16"/>
  <c r="D231" i="16"/>
  <c r="D230" i="16"/>
  <c r="D203" i="16"/>
  <c r="D206" i="16"/>
  <c r="D205" i="16"/>
  <c r="D216" i="16"/>
  <c r="D215" i="16"/>
  <c r="D217" i="16"/>
  <c r="D195" i="16"/>
  <c r="D201" i="16"/>
  <c r="D199" i="16"/>
  <c r="D192" i="16"/>
  <c r="D191" i="16"/>
  <c r="D200" i="16"/>
  <c r="D193" i="16"/>
  <c r="D194" i="16"/>
  <c r="D183" i="16"/>
  <c r="D172" i="16"/>
  <c r="D182" i="16"/>
  <c r="D181" i="16"/>
  <c r="D179" i="16"/>
  <c r="D173" i="16"/>
  <c r="D178" i="16"/>
  <c r="D139" i="16"/>
  <c r="D133" i="16"/>
  <c r="D130" i="16"/>
  <c r="D132" i="16"/>
  <c r="D129" i="16"/>
  <c r="D134" i="16"/>
  <c r="D127" i="16"/>
  <c r="D124" i="16"/>
  <c r="D125" i="16"/>
  <c r="D123" i="16"/>
  <c r="D122" i="16"/>
  <c r="D121" i="16"/>
  <c r="D126" i="16"/>
  <c r="D118" i="16"/>
  <c r="D108" i="16"/>
  <c r="D107" i="16"/>
  <c r="D106" i="16"/>
  <c r="D90" i="16"/>
  <c r="D95" i="16"/>
  <c r="D91" i="16"/>
  <c r="D94" i="16"/>
  <c r="D93" i="16"/>
  <c r="D79" i="16"/>
  <c r="D80" i="16"/>
  <c r="D76" i="16"/>
  <c r="D72" i="16"/>
  <c r="D81" i="16"/>
  <c r="D73" i="16"/>
  <c r="D85" i="16"/>
  <c r="D77" i="16"/>
  <c r="D78" i="16"/>
  <c r="D84" i="16"/>
  <c r="D75" i="16"/>
  <c r="D69" i="16"/>
  <c r="D68" i="16"/>
  <c r="D65" i="16"/>
  <c r="D64" i="16"/>
  <c r="D66" i="16"/>
  <c r="D67" i="16"/>
  <c r="D49" i="16"/>
  <c r="D39" i="16"/>
  <c r="D57" i="16"/>
  <c r="D62" i="16"/>
  <c r="D61" i="16"/>
  <c r="D60" i="16"/>
  <c r="D59" i="16"/>
  <c r="D53" i="16"/>
  <c r="D52" i="16"/>
  <c r="D50" i="16"/>
  <c r="D48" i="16"/>
  <c r="D44" i="16"/>
  <c r="D42" i="16"/>
  <c r="D58" i="16"/>
  <c r="D55" i="16"/>
  <c r="D40" i="16"/>
  <c r="D54" i="16"/>
  <c r="D56" i="16"/>
  <c r="D47" i="16"/>
  <c r="D43" i="16"/>
  <c r="D51" i="16"/>
  <c r="D14" i="16"/>
  <c r="D16" i="16"/>
  <c r="D13" i="16"/>
  <c r="D15" i="16"/>
  <c r="D12" i="16"/>
  <c r="D10" i="16"/>
  <c r="D9" i="16"/>
  <c r="D7" i="16"/>
  <c r="D6" i="16"/>
  <c r="D5" i="16"/>
  <c r="D9" i="5"/>
  <c r="E31" i="5"/>
  <c r="D31" i="5"/>
  <c r="E30" i="5"/>
  <c r="D30" i="5"/>
  <c r="E29" i="5"/>
  <c r="E28" i="5"/>
  <c r="E27" i="5"/>
  <c r="D27" i="5"/>
  <c r="E25" i="5"/>
  <c r="D25" i="5"/>
  <c r="E24" i="5"/>
  <c r="D24" i="5"/>
  <c r="E23" i="5"/>
  <c r="D23" i="5"/>
  <c r="E22" i="5"/>
  <c r="D22" i="5"/>
  <c r="E21" i="5"/>
  <c r="D21" i="5"/>
  <c r="E20" i="5"/>
  <c r="D20" i="5"/>
  <c r="E19" i="5"/>
  <c r="D19" i="5"/>
  <c r="E18" i="5"/>
  <c r="D18" i="5"/>
  <c r="E17" i="5"/>
  <c r="D17" i="5"/>
  <c r="E16" i="5"/>
  <c r="D16" i="5"/>
  <c r="E12" i="5"/>
  <c r="D12" i="5"/>
  <c r="E11" i="5"/>
  <c r="D11" i="5"/>
  <c r="E10" i="5"/>
  <c r="D10" i="5"/>
  <c r="E9" i="5"/>
  <c r="E8" i="5"/>
  <c r="D8" i="5"/>
  <c r="E7" i="5"/>
  <c r="D7" i="5"/>
  <c r="E6" i="5"/>
  <c r="D6" i="5"/>
  <c r="D264" i="16"/>
  <c r="D29" i="5"/>
  <c r="D28" i="5"/>
  <c r="D566" i="17"/>
  <c r="E566" i="17" s="1"/>
  <c r="D559" i="17"/>
  <c r="E559" i="17" s="1"/>
  <c r="D558" i="17"/>
  <c r="E558" i="17" s="1"/>
  <c r="D557" i="17"/>
  <c r="E557" i="17" s="1"/>
  <c r="D556" i="17"/>
  <c r="E556" i="17" s="1"/>
  <c r="D560" i="17"/>
  <c r="E560" i="17" s="1"/>
  <c r="D564" i="17"/>
  <c r="E564" i="17" s="1"/>
  <c r="D565" i="17"/>
  <c r="E565" i="17" s="1"/>
  <c r="D563" i="17"/>
  <c r="E563" i="17" s="1"/>
  <c r="D562" i="17"/>
  <c r="E562" i="17" s="1"/>
  <c r="D554" i="17"/>
  <c r="E554" i="17" s="1"/>
  <c r="D553" i="17"/>
  <c r="E553" i="17" s="1"/>
  <c r="D552" i="17"/>
  <c r="E552" i="17" s="1"/>
  <c r="D551" i="17"/>
  <c r="E551" i="17" s="1"/>
  <c r="D550" i="17"/>
  <c r="E550" i="17" s="1"/>
  <c r="D549" i="17"/>
  <c r="E549" i="17" s="1"/>
  <c r="D548" i="17"/>
  <c r="E548" i="17" s="1"/>
  <c r="D547" i="17"/>
  <c r="E547" i="17" s="1"/>
  <c r="D546" i="17"/>
  <c r="E546" i="17" s="1"/>
  <c r="D545" i="17"/>
  <c r="E545" i="17" s="1"/>
  <c r="D544" i="17"/>
  <c r="E544" i="17" s="1"/>
  <c r="D543" i="17"/>
  <c r="E543" i="17" s="1"/>
  <c r="D539" i="17"/>
  <c r="E539" i="17" s="1"/>
  <c r="D542" i="17"/>
  <c r="E542" i="17" s="1"/>
  <c r="D541" i="17"/>
  <c r="E541" i="17" s="1"/>
  <c r="D540" i="17"/>
  <c r="E540" i="17" s="1"/>
  <c r="D537" i="17"/>
  <c r="E537" i="17" s="1"/>
  <c r="D536" i="17"/>
  <c r="E536" i="17" s="1"/>
  <c r="D535" i="17"/>
  <c r="E535" i="17" s="1"/>
  <c r="D534" i="17"/>
  <c r="E534" i="17" s="1"/>
  <c r="D533" i="17"/>
  <c r="E533" i="17" s="1"/>
  <c r="D458" i="17"/>
  <c r="E458" i="17" s="1"/>
  <c r="D513" i="17"/>
  <c r="E513" i="17" s="1"/>
  <c r="D511" i="17"/>
  <c r="E511" i="17" s="1"/>
  <c r="D510" i="17"/>
  <c r="E510" i="17" s="1"/>
  <c r="D509" i="17"/>
  <c r="E509" i="17" s="1"/>
  <c r="D508" i="17"/>
  <c r="E508" i="17" s="1"/>
  <c r="D467" i="17"/>
  <c r="E467" i="17" s="1"/>
  <c r="D506" i="17"/>
  <c r="E506" i="17" s="1"/>
  <c r="D505" i="17"/>
  <c r="E505" i="17" s="1"/>
  <c r="D504" i="17"/>
  <c r="E504" i="17" s="1"/>
  <c r="D503" i="17"/>
  <c r="E503" i="17" s="1"/>
  <c r="D502" i="17"/>
  <c r="E502" i="17" s="1"/>
  <c r="D500" i="17"/>
  <c r="E500" i="17" s="1"/>
  <c r="D499" i="17"/>
  <c r="E499" i="17" s="1"/>
  <c r="D498" i="17"/>
  <c r="E498" i="17" s="1"/>
  <c r="D497" i="17"/>
  <c r="E497" i="17" s="1"/>
  <c r="D496" i="17"/>
  <c r="E496" i="17" s="1"/>
  <c r="D494" i="17"/>
  <c r="E494" i="17" s="1"/>
  <c r="D493" i="17"/>
  <c r="E493" i="17" s="1"/>
  <c r="D492" i="17"/>
  <c r="E492" i="17" s="1"/>
  <c r="D495" i="17"/>
  <c r="E495" i="17" s="1"/>
  <c r="D491" i="17"/>
  <c r="E491" i="17" s="1"/>
  <c r="D490" i="17"/>
  <c r="E490" i="17" s="1"/>
  <c r="D489" i="17"/>
  <c r="E489" i="17" s="1"/>
  <c r="D488" i="17"/>
  <c r="E488" i="17" s="1"/>
  <c r="D484" i="17"/>
  <c r="E484" i="17" s="1"/>
  <c r="D483" i="17"/>
  <c r="E483" i="17" s="1"/>
  <c r="D482" i="17"/>
  <c r="E482" i="17" s="1"/>
  <c r="D481" i="17"/>
  <c r="E481" i="17" s="1"/>
  <c r="D480" i="17"/>
  <c r="E480" i="17" s="1"/>
  <c r="D479" i="17"/>
  <c r="E479" i="17" s="1"/>
  <c r="D478" i="17"/>
  <c r="E478" i="17" s="1"/>
  <c r="D477" i="17"/>
  <c r="E477" i="17" s="1"/>
  <c r="D476" i="17"/>
  <c r="E476" i="17" s="1"/>
  <c r="D475" i="17"/>
  <c r="E475" i="17" s="1"/>
  <c r="D474" i="17"/>
  <c r="E474" i="17" s="1"/>
  <c r="D473" i="17"/>
  <c r="E473" i="17" s="1"/>
  <c r="D472" i="17"/>
  <c r="E472" i="17" s="1"/>
  <c r="D471" i="17"/>
  <c r="E471" i="17" s="1"/>
  <c r="D470" i="17"/>
  <c r="E470" i="17" s="1"/>
  <c r="D469" i="17"/>
  <c r="E469" i="17" s="1"/>
  <c r="D468" i="17"/>
  <c r="E468" i="17" s="1"/>
  <c r="D466" i="17"/>
  <c r="E466" i="17" s="1"/>
  <c r="D465" i="17"/>
  <c r="E465" i="17" s="1"/>
  <c r="D464" i="17"/>
  <c r="E464" i="17" s="1"/>
  <c r="D463" i="17"/>
  <c r="E463" i="17" s="1"/>
  <c r="D462" i="17"/>
  <c r="E462" i="17" s="1"/>
  <c r="D461" i="17"/>
  <c r="E461" i="17" s="1"/>
  <c r="D460" i="17"/>
  <c r="E460" i="17" s="1"/>
  <c r="D459" i="17"/>
  <c r="E459" i="17" s="1"/>
  <c r="D456" i="17"/>
  <c r="E456" i="17" s="1"/>
  <c r="D455" i="17"/>
  <c r="E455" i="17" s="1"/>
  <c r="D454" i="17"/>
  <c r="E454" i="17" s="1"/>
  <c r="D453" i="17"/>
  <c r="E453" i="17" s="1"/>
  <c r="D452" i="17"/>
  <c r="E452" i="17" s="1"/>
  <c r="D451" i="17"/>
  <c r="E451" i="17" s="1"/>
  <c r="D450" i="17"/>
  <c r="E450" i="17" s="1"/>
  <c r="D457" i="17"/>
  <c r="E457" i="17" s="1"/>
  <c r="D449" i="17"/>
  <c r="E449" i="17" s="1"/>
  <c r="D507" i="17"/>
  <c r="E507" i="17" s="1"/>
  <c r="D447" i="17"/>
  <c r="E447" i="17" s="1"/>
  <c r="D446" i="17"/>
  <c r="E446" i="17" s="1"/>
  <c r="D445" i="17"/>
  <c r="E445" i="17" s="1"/>
  <c r="D444" i="17"/>
  <c r="E444" i="17" s="1"/>
  <c r="D443" i="17"/>
  <c r="E443" i="17" s="1"/>
  <c r="D440" i="17"/>
  <c r="E440" i="17" s="1"/>
  <c r="D439" i="17"/>
  <c r="E439" i="17" s="1"/>
  <c r="D438" i="17"/>
  <c r="E438" i="17" s="1"/>
  <c r="D437" i="17"/>
  <c r="E437" i="17" s="1"/>
  <c r="D436" i="17"/>
  <c r="E436" i="17" s="1"/>
  <c r="D435" i="17"/>
  <c r="E435" i="17" s="1"/>
  <c r="D434" i="17"/>
  <c r="E434" i="17" s="1"/>
  <c r="D433" i="17"/>
  <c r="E433" i="17" s="1"/>
  <c r="D432" i="17"/>
  <c r="E432" i="17" s="1"/>
  <c r="D431" i="17"/>
  <c r="E431" i="17" s="1"/>
  <c r="D430" i="17"/>
  <c r="E430" i="17" s="1"/>
  <c r="D429" i="17"/>
  <c r="E429" i="17" s="1"/>
  <c r="D428" i="17"/>
  <c r="E428" i="17" s="1"/>
  <c r="D427" i="17"/>
  <c r="E427" i="17" s="1"/>
  <c r="D426" i="17"/>
  <c r="E426" i="17" s="1"/>
  <c r="D425" i="17"/>
  <c r="E425" i="17" s="1"/>
  <c r="D424" i="17"/>
  <c r="E424" i="17" s="1"/>
  <c r="D423" i="17"/>
  <c r="E423" i="17" s="1"/>
  <c r="D422" i="17"/>
  <c r="E422" i="17" s="1"/>
  <c r="D421" i="17"/>
  <c r="E421" i="17" s="1"/>
  <c r="D420" i="17"/>
  <c r="E420" i="17" s="1"/>
  <c r="D419" i="17"/>
  <c r="E419" i="17" s="1"/>
  <c r="D418" i="17"/>
  <c r="E418" i="17" s="1"/>
  <c r="D417" i="17"/>
  <c r="E417" i="17" s="1"/>
  <c r="D416" i="17"/>
  <c r="E416" i="17" s="1"/>
  <c r="D415" i="17"/>
  <c r="E415" i="17" s="1"/>
  <c r="D414" i="17"/>
  <c r="E414" i="17" s="1"/>
  <c r="D413" i="17"/>
  <c r="E413" i="17" s="1"/>
  <c r="D412" i="17"/>
  <c r="E412" i="17" s="1"/>
  <c r="D411" i="17"/>
  <c r="E411" i="17" s="1"/>
  <c r="D410" i="17"/>
  <c r="E410" i="17" s="1"/>
  <c r="D409" i="17"/>
  <c r="E409" i="17" s="1"/>
  <c r="D408" i="17"/>
  <c r="E408" i="17" s="1"/>
  <c r="D407" i="17"/>
  <c r="E407" i="17" s="1"/>
  <c r="D406" i="17"/>
  <c r="E406" i="17" s="1"/>
  <c r="D405" i="17"/>
  <c r="E405" i="17" s="1"/>
  <c r="D404" i="17"/>
  <c r="E404" i="17" s="1"/>
  <c r="D403" i="17"/>
  <c r="E403" i="17" s="1"/>
  <c r="D402" i="17"/>
  <c r="E402" i="17" s="1"/>
  <c r="D401" i="17"/>
  <c r="E401" i="17" s="1"/>
  <c r="D400" i="17"/>
  <c r="E400" i="17" s="1"/>
  <c r="D399" i="17"/>
  <c r="E399" i="17" s="1"/>
  <c r="D398" i="17"/>
  <c r="E398" i="17" s="1"/>
  <c r="D397" i="17"/>
  <c r="E397" i="17" s="1"/>
  <c r="D396" i="17"/>
  <c r="E396" i="17" s="1"/>
  <c r="D395" i="17"/>
  <c r="E395" i="17" s="1"/>
  <c r="D394" i="17"/>
  <c r="E394" i="17" s="1"/>
  <c r="D393" i="17"/>
  <c r="E393" i="17" s="1"/>
  <c r="D385" i="17"/>
  <c r="E385" i="17" s="1"/>
  <c r="D388" i="17"/>
  <c r="E388" i="17" s="1"/>
  <c r="D387" i="17"/>
  <c r="E387" i="17" s="1"/>
  <c r="D389" i="17"/>
  <c r="E389" i="17" s="1"/>
  <c r="D383" i="17"/>
  <c r="E383" i="17" s="1"/>
  <c r="D386" i="17"/>
  <c r="E386" i="17" s="1"/>
  <c r="D384" i="17"/>
  <c r="E384" i="17" s="1"/>
  <c r="D380" i="17"/>
  <c r="E380" i="17" s="1"/>
  <c r="D369" i="17"/>
  <c r="E369" i="17" s="1"/>
  <c r="D370" i="17"/>
  <c r="E370" i="17" s="1"/>
  <c r="D368" i="17"/>
  <c r="E368" i="17" s="1"/>
  <c r="D367" i="17"/>
  <c r="E367" i="17" s="1"/>
  <c r="D365" i="17"/>
  <c r="E365" i="17" s="1"/>
  <c r="D349" i="17"/>
  <c r="E349" i="17" s="1"/>
  <c r="D353" i="17"/>
  <c r="E353" i="17" s="1"/>
  <c r="D352" i="17"/>
  <c r="E352" i="17" s="1"/>
  <c r="D371" i="17"/>
  <c r="E371" i="17" s="1"/>
  <c r="D356" i="17"/>
  <c r="E356" i="17" s="1"/>
  <c r="D379" i="17"/>
  <c r="E379" i="17" s="1"/>
  <c r="D378" i="17"/>
  <c r="E378" i="17" s="1"/>
  <c r="D377" i="17"/>
  <c r="E377" i="17" s="1"/>
  <c r="D373" i="17"/>
  <c r="E373" i="17" s="1"/>
  <c r="D361" i="17"/>
  <c r="E361" i="17" s="1"/>
  <c r="D350" i="17"/>
  <c r="E350" i="17" s="1"/>
  <c r="D360" i="17"/>
  <c r="E360" i="17" s="1"/>
  <c r="D362" i="17"/>
  <c r="E362" i="17" s="1"/>
  <c r="D366" i="17"/>
  <c r="E366" i="17" s="1"/>
  <c r="D355" i="17"/>
  <c r="E355" i="17" s="1"/>
  <c r="D376" i="17"/>
  <c r="E376" i="17" s="1"/>
  <c r="D381" i="17"/>
  <c r="E381" i="17" s="1"/>
  <c r="D354" i="17"/>
  <c r="E354" i="17" s="1"/>
  <c r="D351" i="17"/>
  <c r="E351" i="17" s="1"/>
  <c r="D358" i="17"/>
  <c r="E358" i="17" s="1"/>
  <c r="D359" i="17"/>
  <c r="E359" i="17" s="1"/>
  <c r="D375" i="17"/>
  <c r="E375" i="17" s="1"/>
  <c r="D374" i="17"/>
  <c r="E374" i="17" s="1"/>
  <c r="D357" i="17"/>
  <c r="E357" i="17" s="1"/>
  <c r="D372" i="17"/>
  <c r="E372" i="17" s="1"/>
  <c r="D348" i="17"/>
  <c r="E348" i="17" s="1"/>
  <c r="D347" i="17"/>
  <c r="E347" i="17" s="1"/>
  <c r="D364" i="17"/>
  <c r="E364" i="17" s="1"/>
  <c r="D363" i="17"/>
  <c r="E363" i="17" s="1"/>
  <c r="D345" i="17"/>
  <c r="E345" i="17" s="1"/>
  <c r="D343" i="17"/>
  <c r="E343" i="17" s="1"/>
  <c r="D342" i="17"/>
  <c r="E342" i="17" s="1"/>
  <c r="D314" i="17"/>
  <c r="E314" i="17" s="1"/>
  <c r="D340" i="17"/>
  <c r="E340" i="17" s="1"/>
  <c r="D339" i="17"/>
  <c r="E339" i="17" s="1"/>
  <c r="D338" i="17"/>
  <c r="E338" i="17" s="1"/>
  <c r="D337" i="17"/>
  <c r="E337" i="17" s="1"/>
  <c r="D336" i="17"/>
  <c r="E336" i="17" s="1"/>
  <c r="D335" i="17"/>
  <c r="E335" i="17" s="1"/>
  <c r="D334" i="17"/>
  <c r="E334" i="17" s="1"/>
  <c r="D330" i="17"/>
  <c r="E330" i="17" s="1"/>
  <c r="D329" i="17"/>
  <c r="E329" i="17" s="1"/>
  <c r="D328" i="17"/>
  <c r="E328" i="17" s="1"/>
  <c r="D327" i="17"/>
  <c r="E327" i="17" s="1"/>
  <c r="D323" i="17"/>
  <c r="E323" i="17" s="1"/>
  <c r="D321" i="17"/>
  <c r="E321" i="17" s="1"/>
  <c r="D320" i="17"/>
  <c r="E320" i="17" s="1"/>
  <c r="D319" i="17"/>
  <c r="E319" i="17" s="1"/>
  <c r="D315" i="17"/>
  <c r="E315" i="17" s="1"/>
  <c r="D318" i="17"/>
  <c r="E318" i="17" s="1"/>
  <c r="D317" i="17"/>
  <c r="E317" i="17" s="1"/>
  <c r="D316" i="17"/>
  <c r="E316" i="17" s="1"/>
  <c r="D231" i="17"/>
  <c r="E231" i="17" s="1"/>
  <c r="D229" i="17"/>
  <c r="E229" i="17" s="1"/>
  <c r="D228" i="17"/>
  <c r="E228" i="17" s="1"/>
  <c r="D227" i="17"/>
  <c r="E227" i="17" s="1"/>
  <c r="D226" i="17"/>
  <c r="E226" i="17" s="1"/>
  <c r="D219" i="17"/>
  <c r="E219" i="17" s="1"/>
  <c r="D218" i="17"/>
  <c r="E218" i="17" s="1"/>
  <c r="D216" i="17"/>
  <c r="E216" i="17" s="1"/>
  <c r="D213" i="17"/>
  <c r="E213" i="17" s="1"/>
  <c r="D223" i="17"/>
  <c r="E223" i="17" s="1"/>
  <c r="D224" i="17"/>
  <c r="E224" i="17" s="1"/>
  <c r="D225" i="17"/>
  <c r="E225" i="17" s="1"/>
  <c r="D221" i="17"/>
  <c r="E221" i="17" s="1"/>
  <c r="D222" i="17"/>
  <c r="E222" i="17" s="1"/>
  <c r="D214" i="17"/>
  <c r="E214" i="17" s="1"/>
  <c r="D215" i="17"/>
  <c r="E215" i="17" s="1"/>
  <c r="D217" i="17"/>
  <c r="E217" i="17" s="1"/>
  <c r="D220" i="17"/>
  <c r="E220" i="17" s="1"/>
  <c r="D209" i="17"/>
  <c r="E209" i="17" s="1"/>
  <c r="D208" i="17"/>
  <c r="E208" i="17" s="1"/>
  <c r="D211" i="17"/>
  <c r="E211" i="17" s="1"/>
  <c r="D210" i="17"/>
  <c r="E210" i="17" s="1"/>
  <c r="D198" i="17"/>
  <c r="E198" i="17" s="1"/>
  <c r="D196" i="17"/>
  <c r="E196" i="17" s="1"/>
  <c r="D204" i="17"/>
  <c r="E204" i="17" s="1"/>
  <c r="D197" i="17"/>
  <c r="E197" i="17" s="1"/>
  <c r="D203" i="17"/>
  <c r="E203" i="17" s="1"/>
  <c r="D202" i="17"/>
  <c r="E202" i="17" s="1"/>
  <c r="D190" i="17"/>
  <c r="E190" i="17" s="1"/>
  <c r="D191" i="17"/>
  <c r="E191" i="17" s="1"/>
  <c r="D188" i="17"/>
  <c r="E188" i="17" s="1"/>
  <c r="D187" i="17"/>
  <c r="E187" i="17" s="1"/>
  <c r="D179" i="17"/>
  <c r="E179" i="17" s="1"/>
  <c r="D173" i="17"/>
  <c r="E173" i="17" s="1"/>
  <c r="D181" i="17"/>
  <c r="E181" i="17" s="1"/>
  <c r="D186" i="17"/>
  <c r="E186" i="17" s="1"/>
  <c r="D183" i="17"/>
  <c r="E183" i="17" s="1"/>
  <c r="D180" i="17"/>
  <c r="E180" i="17" s="1"/>
  <c r="D184" i="17"/>
  <c r="E184" i="17" s="1"/>
  <c r="D185" i="17"/>
  <c r="E185" i="17" s="1"/>
  <c r="D182" i="17"/>
  <c r="E182" i="17" s="1"/>
  <c r="D177" i="17"/>
  <c r="E177" i="17" s="1"/>
  <c r="D176" i="17"/>
  <c r="E176" i="17" s="1"/>
  <c r="D178" i="17"/>
  <c r="E178" i="17" s="1"/>
  <c r="D175" i="17"/>
  <c r="E175" i="17" s="1"/>
  <c r="D174" i="17"/>
  <c r="E174" i="17" s="1"/>
  <c r="D171" i="17"/>
  <c r="E171" i="17" s="1"/>
  <c r="D172" i="17"/>
  <c r="E172" i="17" s="1"/>
  <c r="D151" i="17"/>
  <c r="E151" i="17" s="1"/>
  <c r="D132" i="17"/>
  <c r="E132" i="17" s="1"/>
  <c r="D108" i="17"/>
  <c r="E108" i="17" s="1"/>
  <c r="D145" i="17"/>
  <c r="E145" i="17" s="1"/>
  <c r="D116" i="17"/>
  <c r="E116" i="17" s="1"/>
  <c r="D165" i="17"/>
  <c r="E165" i="17" s="1"/>
  <c r="D115" i="17"/>
  <c r="E115" i="17" s="1"/>
  <c r="D136" i="17"/>
  <c r="E136" i="17" s="1"/>
  <c r="D131" i="17"/>
  <c r="E131" i="17" s="1"/>
  <c r="D150" i="17"/>
  <c r="E150" i="17" s="1"/>
  <c r="D149" i="17"/>
  <c r="E149" i="17" s="1"/>
  <c r="D162" i="17"/>
  <c r="E162" i="17" s="1"/>
  <c r="D113" i="17"/>
  <c r="E113" i="17" s="1"/>
  <c r="D148" i="17"/>
  <c r="E148" i="17" s="1"/>
  <c r="D142" i="17"/>
  <c r="E142" i="17" s="1"/>
  <c r="D143" i="17"/>
  <c r="E143" i="17" s="1"/>
  <c r="D158" i="17"/>
  <c r="E158" i="17" s="1"/>
  <c r="D141" i="17"/>
  <c r="E141" i="17" s="1"/>
  <c r="D124" i="17"/>
  <c r="E124" i="17" s="1"/>
  <c r="D126" i="17"/>
  <c r="E126" i="17" s="1"/>
  <c r="D125" i="17"/>
  <c r="E125" i="17" s="1"/>
  <c r="D114" i="17"/>
  <c r="E114" i="17" s="1"/>
  <c r="D128" i="17"/>
  <c r="E128" i="17" s="1"/>
  <c r="D127" i="17"/>
  <c r="E127" i="17" s="1"/>
  <c r="D163" i="17"/>
  <c r="E163" i="17" s="1"/>
  <c r="D121" i="17"/>
  <c r="E121" i="17" s="1"/>
  <c r="D117" i="17"/>
  <c r="E117" i="17" s="1"/>
  <c r="D120" i="17"/>
  <c r="E120" i="17" s="1"/>
  <c r="D155" i="17"/>
  <c r="E155" i="17" s="1"/>
  <c r="D134" i="17"/>
  <c r="E134" i="17" s="1"/>
  <c r="D138" i="17"/>
  <c r="E138" i="17" s="1"/>
  <c r="D146" i="17"/>
  <c r="E146" i="17" s="1"/>
  <c r="D109" i="17"/>
  <c r="E109" i="17" s="1"/>
  <c r="D169" i="17"/>
  <c r="E169" i="17" s="1"/>
  <c r="D164" i="17"/>
  <c r="E164" i="17" s="1"/>
  <c r="D97" i="17"/>
  <c r="E97" i="17" s="1"/>
  <c r="D107" i="17"/>
  <c r="E107" i="17" s="1"/>
  <c r="D167" i="17"/>
  <c r="E167" i="17" s="1"/>
  <c r="D166" i="17"/>
  <c r="E166" i="17" s="1"/>
  <c r="D111" i="17"/>
  <c r="E111" i="17" s="1"/>
  <c r="D154" i="17"/>
  <c r="E154" i="17" s="1"/>
  <c r="D156" i="17"/>
  <c r="E156" i="17" s="1"/>
  <c r="D140" i="17"/>
  <c r="E140" i="17" s="1"/>
  <c r="D152" i="17"/>
  <c r="E152" i="17" s="1"/>
  <c r="D130" i="17"/>
  <c r="E130" i="17" s="1"/>
  <c r="D157" i="17"/>
  <c r="E157" i="17" s="1"/>
  <c r="D137" i="17"/>
  <c r="E137" i="17" s="1"/>
  <c r="D129" i="17"/>
  <c r="E129" i="17" s="1"/>
  <c r="D123" i="17"/>
  <c r="E123" i="17" s="1"/>
  <c r="D135" i="17"/>
  <c r="E135" i="17" s="1"/>
  <c r="D144" i="17"/>
  <c r="E144" i="17" s="1"/>
  <c r="D168" i="17"/>
  <c r="E168" i="17" s="1"/>
  <c r="D119" i="17"/>
  <c r="E119" i="17" s="1"/>
  <c r="D112" i="17"/>
  <c r="E112" i="17" s="1"/>
  <c r="D153" i="17"/>
  <c r="E153" i="17" s="1"/>
  <c r="D139" i="17"/>
  <c r="E139" i="17" s="1"/>
  <c r="D118" i="17"/>
  <c r="E118" i="17" s="1"/>
  <c r="D63" i="17"/>
  <c r="E63" i="17" s="1"/>
  <c r="D59" i="17"/>
  <c r="E59" i="17" s="1"/>
  <c r="D58" i="17"/>
  <c r="E58" i="17" s="1"/>
  <c r="D57" i="17"/>
  <c r="E57" i="17" s="1"/>
  <c r="D56" i="17"/>
  <c r="E56" i="17" s="1"/>
  <c r="D55" i="17"/>
  <c r="E55" i="17" s="1"/>
  <c r="D93" i="17"/>
  <c r="E93" i="17" s="1"/>
  <c r="D92" i="17"/>
  <c r="E92" i="17" s="1"/>
  <c r="D79" i="17"/>
  <c r="E79" i="17" s="1"/>
  <c r="D91" i="17"/>
  <c r="E91" i="17" s="1"/>
  <c r="D90" i="17"/>
  <c r="E90" i="17" s="1"/>
  <c r="D86" i="17"/>
  <c r="E86" i="17" s="1"/>
  <c r="D85" i="17"/>
  <c r="E85" i="17" s="1"/>
  <c r="D89" i="17"/>
  <c r="E89" i="17" s="1"/>
  <c r="D88" i="17"/>
  <c r="E88" i="17" s="1"/>
  <c r="D87" i="17"/>
  <c r="E87" i="17" s="1"/>
  <c r="D80" i="17"/>
  <c r="E80" i="17" s="1"/>
  <c r="D84" i="17"/>
  <c r="E84" i="17" s="1"/>
  <c r="D83" i="17"/>
  <c r="E83" i="17" s="1"/>
  <c r="D82" i="17"/>
  <c r="E82" i="17" s="1"/>
  <c r="D81" i="17"/>
  <c r="E81" i="17" s="1"/>
  <c r="D78" i="17"/>
  <c r="E78" i="17" s="1"/>
  <c r="D77" i="17"/>
  <c r="E77" i="17" s="1"/>
  <c r="D76" i="17"/>
  <c r="E76" i="17" s="1"/>
  <c r="D75" i="17"/>
  <c r="E75" i="17" s="1"/>
  <c r="D74" i="17"/>
  <c r="E74" i="17" s="1"/>
  <c r="D73" i="17"/>
  <c r="E73" i="17" s="1"/>
  <c r="D72" i="17"/>
  <c r="E72" i="17" s="1"/>
  <c r="D71" i="17"/>
  <c r="E71" i="17" s="1"/>
  <c r="D70" i="17"/>
  <c r="E70" i="17" s="1"/>
  <c r="D69" i="17"/>
  <c r="E69" i="17" s="1"/>
  <c r="D68" i="17"/>
  <c r="E68" i="17" s="1"/>
  <c r="D67" i="17"/>
  <c r="E67" i="17" s="1"/>
  <c r="D66" i="17"/>
  <c r="E66" i="17" s="1"/>
  <c r="D65" i="17"/>
  <c r="E65" i="17" s="1"/>
  <c r="D64" i="17"/>
  <c r="E64" i="17" s="1"/>
  <c r="D12" i="17"/>
  <c r="E12" i="17" s="1"/>
  <c r="D16" i="17"/>
  <c r="E16" i="17" s="1"/>
  <c r="D9" i="17"/>
  <c r="E9" i="17" s="1"/>
  <c r="D8" i="17"/>
  <c r="E8" i="17" s="1"/>
  <c r="D14" i="17"/>
  <c r="E14" i="17" s="1"/>
  <c r="D19" i="17"/>
  <c r="E19" i="17" s="1"/>
  <c r="D7" i="17"/>
  <c r="E7" i="17" s="1"/>
  <c r="D6" i="17"/>
  <c r="E6" i="17" s="1"/>
  <c r="D5" i="17"/>
  <c r="E5" i="17" s="1"/>
  <c r="D11" i="17"/>
  <c r="E11" i="17" s="1"/>
  <c r="D10" i="17"/>
  <c r="E10" i="17" s="1"/>
  <c r="D15" i="17"/>
  <c r="E15" i="17" s="1"/>
  <c r="D18" i="17"/>
  <c r="E18" i="17" s="1"/>
  <c r="D13" i="17"/>
  <c r="E13" i="17" s="1"/>
  <c r="D17" i="17"/>
  <c r="E17" i="17" s="1"/>
  <c r="E27" i="6"/>
  <c r="E26" i="6"/>
  <c r="E23" i="6"/>
  <c r="E22" i="6"/>
  <c r="E15" i="6"/>
  <c r="E14" i="6"/>
  <c r="E11" i="6"/>
  <c r="E10" i="6"/>
  <c r="E7" i="6"/>
  <c r="E6" i="6"/>
  <c r="D486" i="16"/>
  <c r="F7" i="6"/>
  <c r="E40" i="7"/>
  <c r="D40" i="7"/>
  <c r="D25" i="7"/>
  <c r="D26" i="7"/>
  <c r="D27" i="7"/>
  <c r="D28" i="7"/>
  <c r="D29" i="7"/>
  <c r="D30" i="7"/>
  <c r="D31" i="7"/>
  <c r="D32" i="7"/>
  <c r="D33" i="7"/>
  <c r="D34" i="7"/>
  <c r="D35" i="7"/>
  <c r="D36" i="7"/>
  <c r="D37" i="7"/>
  <c r="D24" i="7"/>
  <c r="D8" i="7"/>
  <c r="D9" i="7"/>
  <c r="D10" i="7"/>
  <c r="D11" i="7"/>
  <c r="D12" i="7"/>
  <c r="D13" i="7"/>
  <c r="D14" i="7"/>
  <c r="D15" i="7"/>
  <c r="D16" i="7"/>
  <c r="D17" i="7"/>
  <c r="D18" i="7"/>
  <c r="D19" i="7"/>
  <c r="D20" i="7"/>
  <c r="D21" i="7"/>
  <c r="D22" i="7"/>
  <c r="D7" i="7"/>
  <c r="D403" i="16" l="1"/>
</calcChain>
</file>

<file path=xl/comments1.xml><?xml version="1.0" encoding="utf-8"?>
<comments xmlns="http://schemas.openxmlformats.org/spreadsheetml/2006/main">
  <authors>
    <author>Author</author>
  </authors>
  <commentList>
    <comment ref="C16" authorId="0" shapeId="0">
      <text>
        <r>
          <rPr>
            <b/>
            <sz val="9"/>
            <color indexed="81"/>
            <rFont val="Tahoma"/>
            <family val="2"/>
          </rPr>
          <t>Per Rick, we will review the policy regarding the $320 per credit above 18 credits for FY2019.</t>
        </r>
      </text>
    </comment>
  </commentList>
</comments>
</file>

<file path=xl/sharedStrings.xml><?xml version="1.0" encoding="utf-8"?>
<sst xmlns="http://schemas.openxmlformats.org/spreadsheetml/2006/main" count="1284" uniqueCount="1066">
  <si>
    <t>Minnesota State</t>
  </si>
  <si>
    <t>Resident Undergraduate Tuition Rates for FY2019</t>
  </si>
  <si>
    <t>Institution</t>
  </si>
  <si>
    <t>FY2018 Tuition Rate Per Credit</t>
  </si>
  <si>
    <t>FY2019 $ Increase Per Credit</t>
  </si>
  <si>
    <t>FY2019 Tuition Rate Per Credit</t>
  </si>
  <si>
    <t>FY2019 Annual Change (30 credits)</t>
  </si>
  <si>
    <t>% Change</t>
  </si>
  <si>
    <t>STATE COLLEGES</t>
  </si>
  <si>
    <t>Alexandria Technical &amp; Community College</t>
  </si>
  <si>
    <t>Anoka-Ramsey Community College</t>
  </si>
  <si>
    <t>Anoka Technical College</t>
  </si>
  <si>
    <t>Central Lakes College</t>
  </si>
  <si>
    <t xml:space="preserve">Century College </t>
  </si>
  <si>
    <t>Dakota County Technical College</t>
  </si>
  <si>
    <t>Fond du Lac Tribal &amp; Community College</t>
  </si>
  <si>
    <t>Hennepin Technical College</t>
  </si>
  <si>
    <t>Inver Hills Community College</t>
  </si>
  <si>
    <t>Lake Superior College</t>
  </si>
  <si>
    <t>Minneapolis Community &amp; Technical College</t>
  </si>
  <si>
    <t>Minnesota State College Southeast</t>
  </si>
  <si>
    <t>Minnesota State Community &amp; Technical College</t>
  </si>
  <si>
    <t>Minnesota West Community &amp; Technical College</t>
  </si>
  <si>
    <t>Normandale Community College</t>
  </si>
  <si>
    <t>North Hennepin Community College</t>
  </si>
  <si>
    <t>Northeast Higher Education District</t>
  </si>
  <si>
    <t>Hibbing Community College</t>
  </si>
  <si>
    <t>Itasca Community College</t>
  </si>
  <si>
    <t>Mesabi Range College</t>
  </si>
  <si>
    <t>Rainy River Community College</t>
  </si>
  <si>
    <t>Vermilion Community College</t>
  </si>
  <si>
    <t>Northland Community &amp; Technical College</t>
  </si>
  <si>
    <t>Northwest Technical College (Bemidji)</t>
  </si>
  <si>
    <t>Pine Technical and Community College</t>
  </si>
  <si>
    <t>Ridgewater College</t>
  </si>
  <si>
    <t>Riverland Community College</t>
  </si>
  <si>
    <t>Rochester Community &amp; Technical College</t>
  </si>
  <si>
    <t>Saint Paul College</t>
  </si>
  <si>
    <t>St. Cloud Technical &amp; Community College</t>
  </si>
  <si>
    <t>South Central College</t>
  </si>
  <si>
    <t>STATE UNIVERSITIES</t>
  </si>
  <si>
    <t>Metropolitan State University</t>
  </si>
  <si>
    <t>Financial Planning and Analysis</t>
  </si>
  <si>
    <t>Resident Undergraduate Banded Tuition Rates Per Term for FY2019</t>
  </si>
  <si>
    <t>Credits</t>
  </si>
  <si>
    <t>FY2018 Banded Tuition Rate</t>
  </si>
  <si>
    <t>FY2019 $ Increase</t>
  </si>
  <si>
    <t>FY2019 Banded Tuition Rate</t>
  </si>
  <si>
    <t>Bemidji State University</t>
  </si>
  <si>
    <t>1-11</t>
  </si>
  <si>
    <t>12-18</t>
  </si>
  <si>
    <t>19+</t>
  </si>
  <si>
    <t>3,815+$266.45/credit</t>
  </si>
  <si>
    <t xml:space="preserve">Minnesota State  </t>
  </si>
  <si>
    <t>University Moorhead</t>
  </si>
  <si>
    <t>12-19</t>
  </si>
  <si>
    <t>20+</t>
  </si>
  <si>
    <t>3,704.50+$239/credit</t>
  </si>
  <si>
    <t>Minnesota State University,</t>
  </si>
  <si>
    <r>
      <t xml:space="preserve">Mankato </t>
    </r>
    <r>
      <rPr>
        <sz val="12"/>
        <color rgb="FFFF0000"/>
        <rFont val="Calibri"/>
        <family val="2"/>
        <scheme val="minor"/>
      </rPr>
      <t>(Non-Twin Cities Locations Only)</t>
    </r>
  </si>
  <si>
    <t>3,589.25 + $320/credit</t>
  </si>
  <si>
    <t>St Cloud State University</t>
  </si>
  <si>
    <t>3,547.25+241/credit</t>
  </si>
  <si>
    <t>Southwest Minnesota</t>
  </si>
  <si>
    <t>State University</t>
  </si>
  <si>
    <t>3,748.40+$243/credit</t>
  </si>
  <si>
    <t>Winona State University</t>
  </si>
  <si>
    <t>3,688.50+243.98/credit</t>
  </si>
  <si>
    <t>Resident Graduate Tuition Rates for FY2019</t>
  </si>
  <si>
    <t>FY2019 Annual Change (20 credits)</t>
  </si>
  <si>
    <t>Masters</t>
  </si>
  <si>
    <t>Minnesota State University Moorhead</t>
  </si>
  <si>
    <t>Minnesota State University, Mankato</t>
  </si>
  <si>
    <t>Southwest Minnesota State University</t>
  </si>
  <si>
    <t>St. Cloud State University</t>
  </si>
  <si>
    <t>Institution/Program</t>
  </si>
  <si>
    <t>Doctoral</t>
  </si>
  <si>
    <t>Metropolitan State University - Nursing (DNP)</t>
  </si>
  <si>
    <t>Metropolitan State University - College of Mgmt. (DBA)</t>
  </si>
  <si>
    <t>Minnesota State University, Mankato - Nursing (DNP)</t>
  </si>
  <si>
    <r>
      <t xml:space="preserve">Minnesota State University, Mankato - Nursing (DNP) - </t>
    </r>
    <r>
      <rPr>
        <sz val="12"/>
        <color rgb="FFFF0000"/>
        <rFont val="Calibri"/>
        <family val="2"/>
        <scheme val="minor"/>
      </rPr>
      <t>Twin Cities Locations</t>
    </r>
  </si>
  <si>
    <t>Minnesota State University, Mankato - Psychology (Psy D)</t>
  </si>
  <si>
    <r>
      <t xml:space="preserve">Minnesota State University, Mankato - Psychology (Psy D) - </t>
    </r>
    <r>
      <rPr>
        <sz val="12"/>
        <color rgb="FFFF0000"/>
        <rFont val="Calibri"/>
        <family val="2"/>
        <scheme val="minor"/>
      </rPr>
      <t>Twin Cities Locations</t>
    </r>
  </si>
  <si>
    <t>Minnesota State University, Mankato - Education (CSP)</t>
  </si>
  <si>
    <r>
      <t xml:space="preserve">Minnesota State University, Mankato - Education (CSP) - </t>
    </r>
    <r>
      <rPr>
        <sz val="12"/>
        <color rgb="FFFF0000"/>
        <rFont val="Calibri"/>
        <family val="2"/>
        <scheme val="minor"/>
      </rPr>
      <t>Twin Cities Locations</t>
    </r>
  </si>
  <si>
    <t>Minnesota State University, Mankato - Ed Ldrship</t>
  </si>
  <si>
    <r>
      <t xml:space="preserve">Minnesota State University, Mankato - Ed Ldrship - </t>
    </r>
    <r>
      <rPr>
        <sz val="12"/>
        <color rgb="FFFF0000"/>
        <rFont val="Calibri"/>
        <family val="2"/>
        <scheme val="minor"/>
      </rPr>
      <t>Twin Cities Locations</t>
    </r>
  </si>
  <si>
    <t>Minnesota State University Moorhead - Education (Ed. D)</t>
  </si>
  <si>
    <t>St. Cloud State University - Education, Administration and Leadership (St Cloud Campus)</t>
  </si>
  <si>
    <t>St. Cloud State University - Education, Administration and Leadership (Maple Grove Campus)</t>
  </si>
  <si>
    <t>St. Cloud State University-Education, Higher Education  (St Cloud Campus)</t>
  </si>
  <si>
    <t>St. Cloud State University-Education, Higher Education (Maple Grove Campus)</t>
  </si>
  <si>
    <t>Winona State University - Nursing (DNP)</t>
  </si>
  <si>
    <t>Program Differential Rates for FY2019</t>
  </si>
  <si>
    <t>Program Name</t>
  </si>
  <si>
    <t xml:space="preserve"> FY2018 Tuition Rate Per Credit</t>
  </si>
  <si>
    <t xml:space="preserve"> FY2019 Tuition Rate Per Credit</t>
  </si>
  <si>
    <t>Law Enforcement Skills</t>
  </si>
  <si>
    <t>Law Enforcement Skills - SCSU</t>
  </si>
  <si>
    <t>Online</t>
  </si>
  <si>
    <t>Nursing</t>
  </si>
  <si>
    <t>Online Media Code 03</t>
  </si>
  <si>
    <t>Judicial Reporting/Broadcast Captioning AAS</t>
  </si>
  <si>
    <t>LPN</t>
  </si>
  <si>
    <t>Surgical Technologist</t>
  </si>
  <si>
    <t>Welding</t>
  </si>
  <si>
    <t>360 Center of Excellence</t>
  </si>
  <si>
    <t>Art and Design (TADD) on campus</t>
  </si>
  <si>
    <t xml:space="preserve">Biology (BIOL) </t>
  </si>
  <si>
    <t xml:space="preserve">Camp Nursing Certificate Undergrad Online </t>
  </si>
  <si>
    <t>Camp Nursing Certificate Grad Online</t>
  </si>
  <si>
    <t xml:space="preserve">Extended Learning Courses off-campus </t>
  </si>
  <si>
    <t>Mass Communications Department (MASC)</t>
  </si>
  <si>
    <t>MBA program  - Cohort #1 (Spring 2015 starts, only)</t>
  </si>
  <si>
    <t>MBA program  - Cohort #2  (Fall 2015 and on going starts)</t>
  </si>
  <si>
    <t xml:space="preserve">Music (MUSC) </t>
  </si>
  <si>
    <t>Nursing (NRSG)</t>
  </si>
  <si>
    <t>Online/Distance Courses - Undergrad</t>
  </si>
  <si>
    <t xml:space="preserve">Online/Distance Courses - Grad </t>
  </si>
  <si>
    <t>Professional Education; Upper Division (ED/SPED) On Campus</t>
  </si>
  <si>
    <t>Professional Education; Upper Division (ED/SPED)  Online</t>
  </si>
  <si>
    <t>Professional Education; Graduate 5000 only (ED/SPED) On Campus</t>
  </si>
  <si>
    <t>Professional Education; Graduate 5000 only (ED/SPED) Online</t>
  </si>
  <si>
    <t>Tech Studies: Off- Campus  (TADT and TADD)</t>
  </si>
  <si>
    <t>Tech Studies: On-Line (TADT and TADD)</t>
  </si>
  <si>
    <t>Tech Studies: On Campus (TADT)</t>
  </si>
  <si>
    <t>AD Nursing</t>
  </si>
  <si>
    <t>Application Development</t>
  </si>
  <si>
    <t>Automotive Technology</t>
  </si>
  <si>
    <t>Child Development</t>
  </si>
  <si>
    <t>Communication Art &amp; Design</t>
  </si>
  <si>
    <t>Computer Technology</t>
  </si>
  <si>
    <t>Criminal Justice</t>
  </si>
  <si>
    <t>Dental Assistant</t>
  </si>
  <si>
    <t>Diesel Mechanics</t>
  </si>
  <si>
    <t>Farm Business Management</t>
  </si>
  <si>
    <t>Heavy Equipment</t>
  </si>
  <si>
    <t>Horticulture and Landscape</t>
  </si>
  <si>
    <t>Machine Trades</t>
  </si>
  <si>
    <t>Marine &amp; Small Engines</t>
  </si>
  <si>
    <t>Medical Assistant</t>
  </si>
  <si>
    <t>Nursing Assistant</t>
  </si>
  <si>
    <t>Occupational Skills</t>
  </si>
  <si>
    <t>Online Courses</t>
  </si>
  <si>
    <t>Practical Nursing</t>
  </si>
  <si>
    <t>Robotics</t>
  </si>
  <si>
    <t>Videography</t>
  </si>
  <si>
    <t>Welding: Non-Destructive Testing</t>
  </si>
  <si>
    <t>Dental Assisting</t>
  </si>
  <si>
    <t>Dental Hygiene</t>
  </si>
  <si>
    <t>Orthotic Practitioner &amp; Prosthetic Practitioner</t>
  </si>
  <si>
    <t>Orthotic Technician &amp; Prosthetic Technician</t>
  </si>
  <si>
    <t>Visual Communication Technology</t>
  </si>
  <si>
    <t>Electrical Construction</t>
  </si>
  <si>
    <t>Heavy Construction Equipment Technology</t>
  </si>
  <si>
    <t>Heavy Duty Truck Technology</t>
  </si>
  <si>
    <t>Manufacturing</t>
  </si>
  <si>
    <t>Medical Assisting</t>
  </si>
  <si>
    <t>Online &amp; Hybrid courses</t>
  </si>
  <si>
    <t>Rail</t>
  </si>
  <si>
    <t>Veterinary Technician</t>
  </si>
  <si>
    <t>Welding Technology</t>
  </si>
  <si>
    <t>Wood Finishing</t>
  </si>
  <si>
    <t>Nursing classes (clinical component)</t>
  </si>
  <si>
    <t>Nursing classes (without clinical comp.)</t>
  </si>
  <si>
    <t>Audio</t>
  </si>
  <si>
    <t>Child Dev</t>
  </si>
  <si>
    <t>Online courses</t>
  </si>
  <si>
    <t>Automotive Technician</t>
  </si>
  <si>
    <t>Culinary Arts</t>
  </si>
  <si>
    <t>Diesel Mechanics/Heavy Equip. Maint.</t>
  </si>
  <si>
    <t>Electrical Maint. And Construction</t>
  </si>
  <si>
    <t>Heating and Cooling Technician</t>
  </si>
  <si>
    <t>Industrial Systems Technology</t>
  </si>
  <si>
    <t>Law Enforcement</t>
  </si>
  <si>
    <t>Law Enforcement Skills:  On Campus</t>
  </si>
  <si>
    <t>Law Enforcement Skills:  Off Campus-Brainerd/Worthington</t>
  </si>
  <si>
    <t>Law Enforcement Skills:  Off Campus-Mankato</t>
  </si>
  <si>
    <t>Medical Laboratory Technician</t>
  </si>
  <si>
    <t>Microcomputer Technician</t>
  </si>
  <si>
    <t>Multi Media</t>
  </si>
  <si>
    <t>Nursing Assistant/Home Health Aide</t>
  </si>
  <si>
    <t>Pharmacy Technician</t>
  </si>
  <si>
    <t>Professional Truck Driver (CDL)</t>
  </si>
  <si>
    <t>Refrig., Heating, Air Cond. App. Repair</t>
  </si>
  <si>
    <t>Solar Photovoltaic Technician</t>
  </si>
  <si>
    <t>Non-resident online courses</t>
  </si>
  <si>
    <t>Resident online courses</t>
  </si>
  <si>
    <t>CNT - Lower Division</t>
  </si>
  <si>
    <t>CNT - Upper Division</t>
  </si>
  <si>
    <t>Education</t>
  </si>
  <si>
    <t>EMS</t>
  </si>
  <si>
    <t>Human Services</t>
  </si>
  <si>
    <t>All courses offered via online (excluding any courses/programs with a differential tuition rate)</t>
  </si>
  <si>
    <t>Home Health Aid</t>
  </si>
  <si>
    <t>Natural Resources</t>
  </si>
  <si>
    <t>Process Operations</t>
  </si>
  <si>
    <t>360 Center of Excellence courses</t>
  </si>
  <si>
    <t>All Online courses</t>
  </si>
  <si>
    <t>Architectural Drafting</t>
  </si>
  <si>
    <t>ART1138</t>
  </si>
  <si>
    <t>ART1305</t>
  </si>
  <si>
    <t>ART2100</t>
  </si>
  <si>
    <t xml:space="preserve">ART2139 </t>
  </si>
  <si>
    <t xml:space="preserve">ART2140 </t>
  </si>
  <si>
    <t>Auto Body</t>
  </si>
  <si>
    <t>Auto Service</t>
  </si>
  <si>
    <t>Building Construction</t>
  </si>
  <si>
    <t>Civil Engineering Technology</t>
  </si>
  <si>
    <t>Commercial and Residential Wiring</t>
  </si>
  <si>
    <t>Computer Information Systems</t>
  </si>
  <si>
    <t>Electronics/Industrial Controls</t>
  </si>
  <si>
    <t>Engineering CAD</t>
  </si>
  <si>
    <t>Fire Technology</t>
  </si>
  <si>
    <t>Integrated Manufacturing</t>
  </si>
  <si>
    <t>Machine Tool</t>
  </si>
  <si>
    <t>Massage Therapy</t>
  </si>
  <si>
    <t>Media Production</t>
  </si>
  <si>
    <t xml:space="preserve">Nursing (NURS) </t>
  </si>
  <si>
    <t>Physical Therapy Assistant</t>
  </si>
  <si>
    <t>Practical Nursing (NUPN)</t>
  </si>
  <si>
    <t>PTA2780</t>
  </si>
  <si>
    <t xml:space="preserve">Radiological Technician </t>
  </si>
  <si>
    <t>Respiratory Care Practitioner</t>
  </si>
  <si>
    <t>Surgical Technician</t>
  </si>
  <si>
    <t>Truck Driving</t>
  </si>
  <si>
    <t>BS Dental Hygiene</t>
  </si>
  <si>
    <t>BSN Nursing program</t>
  </si>
  <si>
    <t>Chemistry (all CHEM rubric courses except 102, 304)</t>
  </si>
  <si>
    <t>Environmental Science (ESCI)</t>
  </si>
  <si>
    <t>Geology (GEOL)</t>
  </si>
  <si>
    <t>Human Biology (HBIO)</t>
  </si>
  <si>
    <t>MSN Nursing program</t>
  </si>
  <si>
    <t>Natural Sciences (NSCI)</t>
  </si>
  <si>
    <t>Online - Graduate</t>
  </si>
  <si>
    <t>Online - Undergraduate</t>
  </si>
  <si>
    <t>Oral Health Care Practitioner</t>
  </si>
  <si>
    <t>Physics (PHYS)</t>
  </si>
  <si>
    <t>Prior Learning Assessments - Grad. credit</t>
  </si>
  <si>
    <t>Prior Learning Assessments - UG credit</t>
  </si>
  <si>
    <t>Student Designed Ind. Studies - Grad.</t>
  </si>
  <si>
    <t>Student Designed Ind. Studies - UG</t>
  </si>
  <si>
    <t>Wound, Ostomy, Continence MSN specialty track</t>
  </si>
  <si>
    <t>Certified Nursing Assistant (off-campus)</t>
  </si>
  <si>
    <t>Graphic Arts</t>
  </si>
  <si>
    <t>IMT Millwright - AAS</t>
  </si>
  <si>
    <t xml:space="preserve">IMT Millwright - diploma </t>
  </si>
  <si>
    <t>IMT Millwright (off campus)</t>
  </si>
  <si>
    <t>Online - Non-resident</t>
  </si>
  <si>
    <t>Online - Resident (excluding differential specific)</t>
  </si>
  <si>
    <t>Online - Nursing</t>
  </si>
  <si>
    <t>Paramedic</t>
  </si>
  <si>
    <t>Welding (AWS Certification)</t>
  </si>
  <si>
    <t>Welding (off campus)</t>
  </si>
  <si>
    <t>Aircraft Technician</t>
  </si>
  <si>
    <t>Air Traffic Control</t>
  </si>
  <si>
    <t>Air Traffic Control - weekend</t>
  </si>
  <si>
    <t>Film and Video</t>
  </si>
  <si>
    <t>Film and Video - weekend</t>
  </si>
  <si>
    <t>Nursing - weekend</t>
  </si>
  <si>
    <t xml:space="preserve">Screen Writing </t>
  </si>
  <si>
    <t>Screen Writing - weekend</t>
  </si>
  <si>
    <t>Sound Arts</t>
  </si>
  <si>
    <t>Sound Arts - weekend</t>
  </si>
  <si>
    <t>Weekend courses (regular)</t>
  </si>
  <si>
    <t>Auto Body Collision Technology (ABCT)</t>
  </si>
  <si>
    <t>Automotive Technology (AUTO)</t>
  </si>
  <si>
    <t>Band Instrument Repair (BIRT)</t>
  </si>
  <si>
    <t>Electronics Technology (ELEC)</t>
  </si>
  <si>
    <t>Heating,ventilation,Air Conditioning &amp; refrigeration(HVAC)</t>
  </si>
  <si>
    <t>Machine Tool &amp; Die (MTDM)</t>
  </si>
  <si>
    <t>Musical String Instrument Repair (MSIR)</t>
  </si>
  <si>
    <t>Nurse Mobility (NURS)</t>
  </si>
  <si>
    <t>Online Tuition</t>
  </si>
  <si>
    <t>Practical Nursing (HEAL)</t>
  </si>
  <si>
    <t>Truck Driving (TRDR)</t>
  </si>
  <si>
    <t>Welding Technologies (WELD)</t>
  </si>
  <si>
    <t xml:space="preserve">Cardiovascular Tech </t>
  </si>
  <si>
    <t>Electrical Lineworker</t>
  </si>
  <si>
    <t>Nursing LPN</t>
  </si>
  <si>
    <t>Nursing RN</t>
  </si>
  <si>
    <t>Online Programs</t>
  </si>
  <si>
    <t>Radiology Technician</t>
  </si>
  <si>
    <t>Graduate Teacher Licensure</t>
  </si>
  <si>
    <t>Masters of Social Work (MSW)</t>
  </si>
  <si>
    <t>On Campus Masters of Accounting (MACC) Program</t>
  </si>
  <si>
    <t>On Campus MBA Program</t>
  </si>
  <si>
    <t>On Campus Professional Science Masters (PSM) - Engineering Mgmt</t>
  </si>
  <si>
    <t>On Campus Professional Science Masters (PSM) - Geographic Information Science</t>
  </si>
  <si>
    <t>Professional Science Masters (PSM) - Info Security &amp; Risk Mgmt</t>
  </si>
  <si>
    <t>Twin Cities Graduate Courses</t>
  </si>
  <si>
    <t>Twin Cities Masters of Accounting (MACC) Program</t>
  </si>
  <si>
    <t>Twin Cities MBA Program</t>
  </si>
  <si>
    <t>Twin Cities MPA Program</t>
  </si>
  <si>
    <t>Twin Cities Professional Science Masters (PSM) - Engineering Mgmt</t>
  </si>
  <si>
    <t>Twin Cities Professional Science Masters (PSM) - Geographic Information Science</t>
  </si>
  <si>
    <t>Twin Cities Professional Science Masters (PSM) - Info Security &amp; Risk Mgmt</t>
  </si>
  <si>
    <t>Twin Cities undergraduate courses (resident)</t>
  </si>
  <si>
    <t>Animation (all ANIM rubric courses)</t>
  </si>
  <si>
    <t>Athletic Training (all AT rubric courses except 210, 420, 460)</t>
  </si>
  <si>
    <t>Communications (all COMM rubric courses except 100)</t>
  </si>
  <si>
    <t>Computer Science &amp; Information Systems (all CSIS rubric courses except 103, 104, 104A)</t>
  </si>
  <si>
    <t>Construction Management (all CM rubric courses)</t>
  </si>
  <si>
    <t>Counseling &amp; Student Affairs (master's) (Except 691A-D and 692A-D)</t>
  </si>
  <si>
    <t>Graphic Communications (all GCOM courses rubric except 150, 152, 452, 469)</t>
  </si>
  <si>
    <t>Healthcare Administration (master's)</t>
  </si>
  <si>
    <t>Nursing (master's)</t>
  </si>
  <si>
    <t>Online/Distance Courses (on-line, package, ITV, &amp; off-campus)</t>
  </si>
  <si>
    <t>Operations Management (all OM rubric courses)</t>
  </si>
  <si>
    <t>Paralegal (all PARA rubric courses except 201, 321, 416, 470)</t>
  </si>
  <si>
    <t>Physical Education (all PE rubric courses)</t>
  </si>
  <si>
    <t>Project Management (all PMGT rubric courses)</t>
  </si>
  <si>
    <t>School of Business (master's)</t>
  </si>
  <si>
    <t>School Psychology (master's)</t>
  </si>
  <si>
    <t>Speech-Language Pathology (master's)</t>
  </si>
  <si>
    <t>Technology (all TECH rubric courses)</t>
  </si>
  <si>
    <t>Theatre (all THTR rubric courses except THTR 120, 360, 397, 420, 460, 497)</t>
  </si>
  <si>
    <t>Theatre (master's) (all THTR rubric master's courses except THTR 560)</t>
  </si>
  <si>
    <t>Precision Machining</t>
  </si>
  <si>
    <t>Rad Tech (FY14 charges included course fee, no change in cost to student in FY15)</t>
  </si>
  <si>
    <t>Surg Tech(FY14 charges included course fee, no change in cost to student in FY15)</t>
  </si>
  <si>
    <t>Dental (DENH) except DENH 1900</t>
  </si>
  <si>
    <t>Global Career Development Facilitator Program</t>
  </si>
  <si>
    <t>Nursing (NURS) except NURS 1900</t>
  </si>
  <si>
    <t>Online tuition rate</t>
  </si>
  <si>
    <t xml:space="preserve">Aviation </t>
  </si>
  <si>
    <t>Commercial Vehicle Operations</t>
  </si>
  <si>
    <t>Distance/Online Courses</t>
  </si>
  <si>
    <t>EMT Basic</t>
  </si>
  <si>
    <t>Fire Fighter-Paramedic</t>
  </si>
  <si>
    <t>GINT-Geospatial Intelligence</t>
  </si>
  <si>
    <t>IMAG Imagery Analyst</t>
  </si>
  <si>
    <t>Nursing Assistant (course HLTH 1110)</t>
  </si>
  <si>
    <t>Occupational Therapy Assistant</t>
  </si>
  <si>
    <t>Paramedicine</t>
  </si>
  <si>
    <t>Pharmacy Technology</t>
  </si>
  <si>
    <t>Phlebotomy</t>
  </si>
  <si>
    <t>Physical Therapist Assistant</t>
  </si>
  <si>
    <t>Precision Agriculture Equip. Tech.</t>
  </si>
  <si>
    <t>Radiologic Technology</t>
  </si>
  <si>
    <t>Registered Nurse</t>
  </si>
  <si>
    <t>Respiratory Therapist</t>
  </si>
  <si>
    <t>Surgical Technology</t>
  </si>
  <si>
    <t>Unmanned Arial Systems</t>
  </si>
  <si>
    <t xml:space="preserve">Auto Machinist </t>
  </si>
  <si>
    <t xml:space="preserve">Automotive Service Technology </t>
  </si>
  <si>
    <t xml:space="preserve">Construction Electricity </t>
  </si>
  <si>
    <t>Distance/On-line courses</t>
  </si>
  <si>
    <t xml:space="preserve">HVAC Residential Plumbing </t>
  </si>
  <si>
    <t>Pine Technical &amp; Community College</t>
  </si>
  <si>
    <t>360 Center of Excellence Consortium Courses</t>
  </si>
  <si>
    <t>Early Childhood Development (CDEV)</t>
  </si>
  <si>
    <t>Gunsmithing (GTSP)</t>
  </si>
  <si>
    <t>Manufacturing (MTTP)</t>
  </si>
  <si>
    <t>Medical Assistant (MEDA)</t>
  </si>
  <si>
    <t>Nursing (HEOP, PRSG, NURS, HPPC)</t>
  </si>
  <si>
    <t>Online courses - media code 03, 12 &amp; 13</t>
  </si>
  <si>
    <t>Plastics (PLST)</t>
  </si>
  <si>
    <t>Robotics (ETEC)</t>
  </si>
  <si>
    <t>Online courses (excluding any courses/programs with a differential tuition rate)</t>
  </si>
  <si>
    <t>Online tuition</t>
  </si>
  <si>
    <t>A.D. Nursing</t>
  </si>
  <si>
    <t>Accounting</t>
  </si>
  <si>
    <t>Agricultrual Science</t>
  </si>
  <si>
    <t>Agricultural Business</t>
  </si>
  <si>
    <t>Automobile Services</t>
  </si>
  <si>
    <t>Business &amp; Office/Administrative Support</t>
  </si>
  <si>
    <t>Business Administration</t>
  </si>
  <si>
    <t>Chemistry</t>
  </si>
  <si>
    <t>Cisco Network Associate Program</t>
  </si>
  <si>
    <t>Collision Repair</t>
  </si>
  <si>
    <t>Construction Electrician</t>
  </si>
  <si>
    <t>Cosmetology</t>
  </si>
  <si>
    <t>Diesel</t>
  </si>
  <si>
    <t>Electrical Maintenance Technician</t>
  </si>
  <si>
    <t>English As A Second Language-Academic</t>
  </si>
  <si>
    <t>Food Science Technolgoy</t>
  </si>
  <si>
    <t>Independent Studies</t>
  </si>
  <si>
    <t>Industrial Machining</t>
  </si>
  <si>
    <t>Machining</t>
  </si>
  <si>
    <t>Medical Assistant/Phlebotomy</t>
  </si>
  <si>
    <t>Microsoft Systems Administrator</t>
  </si>
  <si>
    <t>Microsoft Systems Engineer</t>
  </si>
  <si>
    <t>Multimedia</t>
  </si>
  <si>
    <t>Radiography AAS</t>
  </si>
  <si>
    <t>Web Page Design</t>
  </si>
  <si>
    <t>Webmaster</t>
  </si>
  <si>
    <t>Wind Energy</t>
  </si>
  <si>
    <t>Rochester Community and Technical College</t>
  </si>
  <si>
    <t>Accounting (ACCT)</t>
  </si>
  <si>
    <t>Automobile Mechanics (AMT)</t>
  </si>
  <si>
    <t>Business (BUS)</t>
  </si>
  <si>
    <t>Child Development Assistant</t>
  </si>
  <si>
    <t xml:space="preserve">Computer Aided Drafting </t>
  </si>
  <si>
    <t>Design and Visual Communications, Gen</t>
  </si>
  <si>
    <t>Emergency Medical Technician</t>
  </si>
  <si>
    <t>Equine Science (EQSC)</t>
  </si>
  <si>
    <t>Film/Video and Photographic Arts</t>
  </si>
  <si>
    <t>Fine and Studio Art</t>
  </si>
  <si>
    <t>Health Unit Coordinator</t>
  </si>
  <si>
    <t>Human Services Technician</t>
  </si>
  <si>
    <t>Hybrid Tuition differential - media code 09</t>
  </si>
  <si>
    <t>LAWE - Law enforcement</t>
  </si>
  <si>
    <t>LAWE - Law enforcement Skills</t>
  </si>
  <si>
    <t>Nursing AD</t>
  </si>
  <si>
    <t xml:space="preserve">Online tuition differential - media codes 03, 12, 13 </t>
  </si>
  <si>
    <t xml:space="preserve">Veterinary Assistant/Technician </t>
  </si>
  <si>
    <t>360ᴼ Manufacturing and Applied Engineering Center of Excellence</t>
  </si>
  <si>
    <t>Online Tuition (Media Code 03 and 12)</t>
  </si>
  <si>
    <t>Pharmacy Tech</t>
  </si>
  <si>
    <t>Pilates</t>
  </si>
  <si>
    <t>Pre-Engineering</t>
  </si>
  <si>
    <t>Respiratory Therapy</t>
  </si>
  <si>
    <t>FBM</t>
  </si>
  <si>
    <t>Administrative Licensure Program</t>
  </si>
  <si>
    <t>Graduate online/web courses</t>
  </si>
  <si>
    <t>Culinology Labs</t>
  </si>
  <si>
    <t>Hospitality Labs</t>
  </si>
  <si>
    <t>Intro to Art/Elementary Art</t>
  </si>
  <si>
    <t>Off Camp Grad Ed Learning Comm. 18/19 &amp; 19/20 Program</t>
  </si>
  <si>
    <t>Off Camp Grad Ed Learning Comm. 17/18 &amp; 18/19 Program</t>
  </si>
  <si>
    <t>Off Campus Education Graduate Program</t>
  </si>
  <si>
    <t>Off Campus MBA &amp; Management Graduate Program</t>
  </si>
  <si>
    <t>Science Labs includes labs in Agronomy, Biology, Chemistry, Physics, Exercise Science and Environmental Science</t>
  </si>
  <si>
    <t>Studio Art</t>
  </si>
  <si>
    <t>Undergraduate Off Campus Programs</t>
  </si>
  <si>
    <t>Undergraduate Online/Web courses</t>
  </si>
  <si>
    <t>Art</t>
  </si>
  <si>
    <t>Correctional Facility Undergraduate Education</t>
  </si>
  <si>
    <t>Mass Communication</t>
  </si>
  <si>
    <t>Master of Applied Clinical Research</t>
  </si>
  <si>
    <t>Master of Engineering Management</t>
  </si>
  <si>
    <t>Master of Regulatory Affairs and Services</t>
  </si>
  <si>
    <t>Master of Science, Medical Technology Quality (MTG)</t>
  </si>
  <si>
    <t>Masters Information Assurance</t>
  </si>
  <si>
    <t>Off Campus Graduate</t>
  </si>
  <si>
    <t>Off Campus Graduate Continuing Education</t>
  </si>
  <si>
    <t>Off Campus Graduate ITV Continuing Education</t>
  </si>
  <si>
    <t>Off Campus North Branch Cohort Graduate</t>
  </si>
  <si>
    <t xml:space="preserve">Off Campus North Branch Cohort Undergraduate </t>
  </si>
  <si>
    <t>Off Campus or on-line Behavioral Analysis</t>
  </si>
  <si>
    <t xml:space="preserve">Off Campus Undergraduate </t>
  </si>
  <si>
    <t xml:space="preserve">Off Campus Undergraduate Continuing Education </t>
  </si>
  <si>
    <t>Off Campus Undergraduate ITV Continuing Education</t>
  </si>
  <si>
    <t>Off Campus Workshop Graduate</t>
  </si>
  <si>
    <t>Off Campus Workshop Undergraduate</t>
  </si>
  <si>
    <t>On-Line Department or Continuing Studies Graduate</t>
  </si>
  <si>
    <t>On-Line Department or Continuing Studies Undergraduate</t>
  </si>
  <si>
    <t xml:space="preserve">St. Cloud  MBA </t>
  </si>
  <si>
    <t xml:space="preserve">Twin Cities Graduate Center MBA </t>
  </si>
  <si>
    <t>Undergraduate Nursing</t>
  </si>
  <si>
    <t>Associate Degree of Nursing</t>
  </si>
  <si>
    <t>Community Paramedicine Certificate</t>
  </si>
  <si>
    <t>Invasive Cardiovascular Technology</t>
  </si>
  <si>
    <t>Online Courses with Media Code 03, 12, or 13</t>
  </si>
  <si>
    <t>Sonography</t>
  </si>
  <si>
    <t>Vermilion Community college</t>
  </si>
  <si>
    <t>All resident courses offered via online (excluding any courses/programs with a differential tuition rate)</t>
  </si>
  <si>
    <t xml:space="preserve">Seasonal Park Law Enforcement Ranger Training </t>
  </si>
  <si>
    <t>Taxidermy</t>
  </si>
  <si>
    <t>Advanced Nursing Practice Specialty Cohorts</t>
  </si>
  <si>
    <t>Composite Materials Engineering Program-Ugrad</t>
  </si>
  <si>
    <t xml:space="preserve">Graduate Nursing Program </t>
  </si>
  <si>
    <t>Health Leadership &amp; Administration Program-HLA</t>
  </si>
  <si>
    <t>Master of Science Athletic Training-Grad</t>
  </si>
  <si>
    <t>Offsite Programs-Ugrad</t>
  </si>
  <si>
    <t>Online Programs-Ugrad</t>
  </si>
  <si>
    <t>Online Programs-Grad</t>
  </si>
  <si>
    <t>Study Abroad Program-Ugrad</t>
  </si>
  <si>
    <t>Teacher Preparation Collaborative Certificate-Grad</t>
  </si>
  <si>
    <t>Travel Studies Program-Ugrad</t>
  </si>
  <si>
    <t>Undergraduate Nursing Program</t>
  </si>
  <si>
    <t>Course Differential Rates for FY2019</t>
  </si>
  <si>
    <t>Course Name</t>
  </si>
  <si>
    <t>Child Care Internship</t>
  </si>
  <si>
    <t>Child Care Practicum I</t>
  </si>
  <si>
    <t>Child Care Practicum II</t>
  </si>
  <si>
    <t>CNC Machining Operations I</t>
  </si>
  <si>
    <t>CNC Machining Operations II</t>
  </si>
  <si>
    <t>Comprehensive Clinical I</t>
  </si>
  <si>
    <t>Comprehensive Clinical II</t>
  </si>
  <si>
    <t>Firearms/Officer Survival Tactics</t>
  </si>
  <si>
    <t>Medical Clinical</t>
  </si>
  <si>
    <t>Milling II</t>
  </si>
  <si>
    <t>OB/Peds Clinical</t>
  </si>
  <si>
    <t>Operation of Commercial Vehicle</t>
  </si>
  <si>
    <t>Psychiatric Clinical</t>
  </si>
  <si>
    <t>Surgical Clinical</t>
  </si>
  <si>
    <t>Turning II</t>
  </si>
  <si>
    <t>Chem - Allied Health Lab (CHEM 1110 )</t>
  </si>
  <si>
    <t>Chem - Analytical Chem Lab (CHEM 3570)</t>
  </si>
  <si>
    <t xml:space="preserve">Chem - Biochemistry Lab I &amp; II (CHEM 4471/4472) </t>
  </si>
  <si>
    <t>Chem - Biochemistry Lab I &amp; II (CHEM 5471/5472)</t>
  </si>
  <si>
    <t>Chem - Instrmtl Analys Lab I (CHEM 4571)</t>
  </si>
  <si>
    <t>Chem - Organic Chemistry I &amp; II (CHEM 3371/3372)</t>
  </si>
  <si>
    <t>Chem - Physical Chemistry Lab I &amp; II (CHEM 4771/4772)</t>
  </si>
  <si>
    <t>Chem - Physical Chemistry Lab I &amp; II (CHEM 5771/5772)</t>
  </si>
  <si>
    <t xml:space="preserve">ENVR 3930 Natural Resource Management </t>
  </si>
  <si>
    <t>Environmental -Thesis ENVR 4990</t>
  </si>
  <si>
    <t xml:space="preserve">ENVR 5930 Natural Resource Management </t>
  </si>
  <si>
    <t>Environmental -Thesis ENVR 6990</t>
  </si>
  <si>
    <t>Geology - Labs (GEOL 1110/1120)</t>
  </si>
  <si>
    <t>Geology - Labs (GEOL 2110 )</t>
  </si>
  <si>
    <t>Geology - Labs (GEOL 3120)</t>
  </si>
  <si>
    <t>Geology - Labs (GEOL /3500)</t>
  </si>
  <si>
    <t xml:space="preserve">Geology - Labs (GEOL 3600) </t>
  </si>
  <si>
    <t>Geology - Labs (GEOL 4300)</t>
  </si>
  <si>
    <t>Geology - Labs (GEOL 5120)</t>
  </si>
  <si>
    <t>Geology - Labs (GEOL 5300)</t>
  </si>
  <si>
    <t>Geology - Labs (GEOL /5500)</t>
  </si>
  <si>
    <t xml:space="preserve">Geology - Labs (GEOL 5600)   </t>
  </si>
  <si>
    <t>PE - Exercise Physiology &amp; Nutrition (PHED 3300)</t>
  </si>
  <si>
    <t>PE - Exercise Physiology &amp; Nutrition (PHED 5300)</t>
  </si>
  <si>
    <t>PE - Personal Training:  Strength and Speed (PHED 4160)</t>
  </si>
  <si>
    <t>PE - Personal Training:  Strength and Speed (PHED 5160)</t>
  </si>
  <si>
    <t>PE -Athletic Training (PHED 3190)</t>
  </si>
  <si>
    <t>PE -Athletic Training (PHED 5190)</t>
  </si>
  <si>
    <t>Physics - Lab (PHYS 1101/1102/2101/2102)</t>
  </si>
  <si>
    <t>AMSL 1412 - American Sign Language II</t>
  </si>
  <si>
    <t>AMSL 2412 - American Sign Language IV</t>
  </si>
  <si>
    <t>AMSL 2414 - Conversational ASL</t>
  </si>
  <si>
    <t>ARTS 1401  Black &amp; White Photo I</t>
  </si>
  <si>
    <t>ARTS 1403 Color Photo I</t>
  </si>
  <si>
    <t>ARTS 1487 Ceramics: Beginning Hand Building</t>
  </si>
  <si>
    <t>ARTS 1488 Ceramics: Beginning Throwing</t>
  </si>
  <si>
    <t>ARTS 1489 Intermediate Ceramics</t>
  </si>
  <si>
    <t>ARTS 1596 Topics In Art</t>
  </si>
  <si>
    <t>BIOL 1404 - Human Biology</t>
  </si>
  <si>
    <t>BIOL 1411 - Concepts of Biology</t>
  </si>
  <si>
    <t>BIOL 1415 - Environmental Biology</t>
  </si>
  <si>
    <t>BIOL 1431 - General Biology I</t>
  </si>
  <si>
    <t>BIOL 1432 - General Biology II</t>
  </si>
  <si>
    <t>BIOL 2411 - Biology of Women</t>
  </si>
  <si>
    <t>BIOL 2417 - General Ecology Lab</t>
  </si>
  <si>
    <t>BIOL 2457 - Microbiology</t>
  </si>
  <si>
    <t>BIOL 2467 - Anatomy &amp; Physiology I</t>
  </si>
  <si>
    <t>BIOL 2468 - Anatomy &amp; Physiology II</t>
  </si>
  <si>
    <t>CHEM 1407 - Life Science Chemistry</t>
  </si>
  <si>
    <t>CHEM 1424 - Chemical Principles I</t>
  </si>
  <si>
    <t>CHEM 1425 - Chemical Principles II</t>
  </si>
  <si>
    <t>CHEM 2472 - Organic Chemistry I</t>
  </si>
  <si>
    <t>CHEM 2473 - Organic Chemistry II</t>
  </si>
  <si>
    <t>CRJU 1125 - Personal Protection Awareness</t>
  </si>
  <si>
    <t>CRJU 2124-General Evidence and Identification Preparation</t>
  </si>
  <si>
    <t>CRJU 2160-Use of Force</t>
  </si>
  <si>
    <t>CRJU 2162-Firearms</t>
  </si>
  <si>
    <t>CRJU 2164-Patrol Practicals</t>
  </si>
  <si>
    <t>CRJU 2166-Tactical Communications/Relations</t>
  </si>
  <si>
    <t>EMTS 1502 - Emergency Medical Technician</t>
  </si>
  <si>
    <t>EMTS 1580 - Special Topics (ACLS)</t>
  </si>
  <si>
    <t>ESCI 1405 - Astronomy</t>
  </si>
  <si>
    <t>ESCI 1452 - Oceanography Lab</t>
  </si>
  <si>
    <t>ESCI 1454 - Earth Science and the Environment</t>
  </si>
  <si>
    <t>PHED 1510 - Skiing/Snowboarding</t>
  </si>
  <si>
    <t>PHED 1511 - Adv. Skiing/Snowboarding</t>
  </si>
  <si>
    <t>PHED 1534 - Beginning Golf</t>
  </si>
  <si>
    <t>PHED 1541 - Bowling</t>
  </si>
  <si>
    <t>Century College</t>
  </si>
  <si>
    <t>ART 2032 - Digital Photography</t>
  </si>
  <si>
    <t>Advanced Bowling</t>
  </si>
  <si>
    <t>All Private Music Lessons</t>
  </si>
  <si>
    <t>AMIN 1020 Foundations of American and Anishinabe Elem. Education</t>
  </si>
  <si>
    <t>AMIN 2300 Culturally Responsive Education</t>
  </si>
  <si>
    <t>Application of Nursing</t>
  </si>
  <si>
    <t>ART 1055 Fashion, Fabric Design and Construction</t>
  </si>
  <si>
    <t>Art Design</t>
  </si>
  <si>
    <t>ART/MUSC 1250 Foundations of American and Anishinabe Arts in Educ</t>
  </si>
  <si>
    <t>Aspects of Biology Lab/Lecture</t>
  </si>
  <si>
    <t>Aspects of Inorganic Chemistry Lab/Lecture</t>
  </si>
  <si>
    <t>Beginning Bowling</t>
  </si>
  <si>
    <t>Beginning Downhill Skiing</t>
  </si>
  <si>
    <t>Beginning Golf</t>
  </si>
  <si>
    <t>Careers in the Criminal Justice System</t>
  </si>
  <si>
    <t>Ceramics</t>
  </si>
  <si>
    <t>Clinical Applications</t>
  </si>
  <si>
    <t>Clinical Foundations</t>
  </si>
  <si>
    <t>Clinical Integration</t>
  </si>
  <si>
    <t>Clinical Syntheses</t>
  </si>
  <si>
    <t>Community CPR</t>
  </si>
  <si>
    <t>Digital Photography</t>
  </si>
  <si>
    <t>Drawing</t>
  </si>
  <si>
    <t>emergency Medical Technician</t>
  </si>
  <si>
    <t>Emergency Response/First Responder</t>
  </si>
  <si>
    <t>ENGL 2200 American Indian Children's Literature</t>
  </si>
  <si>
    <t>Environmental Science Lab/Lecture</t>
  </si>
  <si>
    <t>Ethics in Nursing</t>
  </si>
  <si>
    <t>Family Nursing</t>
  </si>
  <si>
    <t>Family Nursing Clinical</t>
  </si>
  <si>
    <t>Food: Safety, Risks &amp; Technology</t>
  </si>
  <si>
    <t>Foundations of Nursing</t>
  </si>
  <si>
    <t>General Biology Lab/Lecture</t>
  </si>
  <si>
    <t>General Chemistry Lab/Lecture</t>
  </si>
  <si>
    <t>Health Assessment</t>
  </si>
  <si>
    <t>HLTH 1032 Health Care Provider CPR &amp; 1st Aid</t>
  </si>
  <si>
    <t>HLTH 2100 Community Health Wellness w/ Annishinabe Perspective</t>
  </si>
  <si>
    <t>Human Anatomy and Physiology Lab/Lecture</t>
  </si>
  <si>
    <t>Integration of Nursing</t>
  </si>
  <si>
    <t>Intro to Forensic Biology</t>
  </si>
  <si>
    <t>Intro to Nursing</t>
  </si>
  <si>
    <t>Introduction to Art</t>
  </si>
  <si>
    <t>Leadership, Ethics, Y Diversity in Law Enforcement</t>
  </si>
  <si>
    <t>Mathematics for Medication</t>
  </si>
  <si>
    <t>Medication Admin II</t>
  </si>
  <si>
    <t>Medication AdminI</t>
  </si>
  <si>
    <t>Microbiology Lab/Lecture</t>
  </si>
  <si>
    <t>Native Plant Identification</t>
  </si>
  <si>
    <t>NURS and HLTH Courses (except lab and clinical)</t>
  </si>
  <si>
    <t>NURS2130 - Community Clinicals</t>
  </si>
  <si>
    <t>Nursing Interventions</t>
  </si>
  <si>
    <t>Nursing Role Transition</t>
  </si>
  <si>
    <t>Nursing Role Transition Clinical</t>
  </si>
  <si>
    <t>On-Line Courses</t>
  </si>
  <si>
    <t>Organic Chemistry Lab/Lecture</t>
  </si>
  <si>
    <t>Painting</t>
  </si>
  <si>
    <t>Patrol Procedures</t>
  </si>
  <si>
    <t>Personal, Tribal &amp; Comm Health</t>
  </si>
  <si>
    <t>Practical Applications of Criminal Investigations</t>
  </si>
  <si>
    <t>Principals of Ecology Lab/Lecture</t>
  </si>
  <si>
    <t>Psychosocial Nursing</t>
  </si>
  <si>
    <t>SCI 1280 Investigative Science I</t>
  </si>
  <si>
    <t>SCI 1285 Investigative Science II</t>
  </si>
  <si>
    <t>Sculptures</t>
  </si>
  <si>
    <t>Service Learning for Nursing</t>
  </si>
  <si>
    <t>Special Topics</t>
  </si>
  <si>
    <t>Summer Outdoor Activities</t>
  </si>
  <si>
    <t>synthesis of Nursing</t>
  </si>
  <si>
    <t>Use of Force I:  Basic Defense Tactics</t>
  </si>
  <si>
    <t>Use of Force II:  Firearms</t>
  </si>
  <si>
    <t>Watercolors</t>
  </si>
  <si>
    <t>Winter Outdoor Activities</t>
  </si>
  <si>
    <t>Emergency Medical Technician - Basic (EMSV 1100)</t>
  </si>
  <si>
    <t>Emergency Vehicle Driving Skills (EMSV 1130)</t>
  </si>
  <si>
    <t>Extrusion  Molding Processes I &amp; II (PLST 2011 &amp; PLST 2017)</t>
  </si>
  <si>
    <t>Health Clinical: Clinical Externship I &amp; II (DNTL 1321 &amp; DNTL 1325)</t>
  </si>
  <si>
    <t>Health Clinicals: Health Unit Coordinator Internship (HLUC 1200)</t>
  </si>
  <si>
    <t>Health Clinicals: Nursing Assistant (NURS 1001)</t>
  </si>
  <si>
    <t>Health Clinicals: Pharmacy Technician Externship I &amp; II (PHRM 1080 &amp; PHRM 1090)</t>
  </si>
  <si>
    <t>Health Clinicals: Practicum (MAST 2040)</t>
  </si>
  <si>
    <t>Injection Molding Processes I, II, &amp; III (PLST 2128, PLST 2138, &amp; PLST 2143)</t>
  </si>
  <si>
    <t>Nursing: Adult Nursing I &amp; II (NURS 1191 &amp; NUSR 1222)</t>
  </si>
  <si>
    <t>Nursing: Capstone (NURS 2550)</t>
  </si>
  <si>
    <t>Nursing: Foundations I &amp; II (NURS 1103 &amp; NURS 1201)</t>
  </si>
  <si>
    <t>Nursing: Maternal Child Nursing (NURS 1242)</t>
  </si>
  <si>
    <t>Nursing: Nursing Skills I &amp; II (NURS 1161 &amp; NUSR 1261)</t>
  </si>
  <si>
    <t>Nursing: Pharmacology for Practical Nurses (NURS 1141)</t>
  </si>
  <si>
    <t>Nursing: Psychosocial Nursing (NURS 2110)</t>
  </si>
  <si>
    <t>Public Works (PWRK 1060)</t>
  </si>
  <si>
    <t>Related Mechanical Skills (FMLR 1301)</t>
  </si>
  <si>
    <t>Course:  Basic Fire Arms</t>
  </si>
  <si>
    <t>Course:  Fire Arms</t>
  </si>
  <si>
    <t>Nursing Assistant 1400</t>
  </si>
  <si>
    <t>Nursing Assistant 1420</t>
  </si>
  <si>
    <t>Clinical I (NURS 1239)</t>
  </si>
  <si>
    <t>Clinical II (NURS 1249)</t>
  </si>
  <si>
    <t>Maternal/Child Health Nursing (NURS 1241)</t>
  </si>
  <si>
    <t>Medical Terminology (NURS 1227)</t>
  </si>
  <si>
    <t>Mental Health Nursing (NURS 1233)</t>
  </si>
  <si>
    <t>N-CLEX Review (NURS 1275)</t>
  </si>
  <si>
    <t>Nursing Care of the Adult (NURS 1243)</t>
  </si>
  <si>
    <t>Nursing Care of the Older Adult (NURS 1234)</t>
  </si>
  <si>
    <t>Nursing Math, Medications &amp; Skills (NURS 1230)</t>
  </si>
  <si>
    <t>Pharmacology (NURS 1231)</t>
  </si>
  <si>
    <t>Transition Into Practice (NURS 1240)</t>
  </si>
  <si>
    <t>FYST 1010</t>
  </si>
  <si>
    <t>PHED 2100</t>
  </si>
  <si>
    <t>PHLE 1000</t>
  </si>
  <si>
    <t>PHLE 1002</t>
  </si>
  <si>
    <t>BIOL 2501 Introduction to Biology</t>
  </si>
  <si>
    <t>BIOL 2511 Anatomy &amp; Physiology I</t>
  </si>
  <si>
    <t>BIOL 2512 Anatomy &amp; Physiology II</t>
  </si>
  <si>
    <t>BIOL 2530 Microbiology</t>
  </si>
  <si>
    <t>Chem 2518 General, Organic, &amp; Biochemistry I</t>
  </si>
  <si>
    <t>CHEM 2522 Environmental Chemistry</t>
  </si>
  <si>
    <t>CHEM 2525 Introduction to Forensic Science</t>
  </si>
  <si>
    <t>Comp 2510 Introduction to Computers</t>
  </si>
  <si>
    <t>COMP 2520 Introduction to Graphic Design</t>
  </si>
  <si>
    <t>COMP 2525 Computers: Issues and Applications II</t>
  </si>
  <si>
    <t>HUMA 2520 Film Studies</t>
  </si>
  <si>
    <t>HUMA 2525 Digital Photography</t>
  </si>
  <si>
    <t>HUMA 2540 Introduction to Multimedia and Digital Arts</t>
  </si>
  <si>
    <t>INDS 1628 Introduction to Welding Technologies</t>
  </si>
  <si>
    <t>INDS 1629 Welding Technologies II</t>
  </si>
  <si>
    <t>INDS 1630 Welding Technologies III</t>
  </si>
  <si>
    <t>INDS 1632 Oxy-Fuel Welding Fundamentals</t>
  </si>
  <si>
    <t>Online Courses  (Note: It is $36.25 above the existing resident undergraduate or graduate tuition rates)</t>
  </si>
  <si>
    <t>ACCT 280</t>
  </si>
  <si>
    <t>ART 101, 102, 125, 311, 480, 498</t>
  </si>
  <si>
    <t>ART 203A, 300A, 303A, 304A, 305A, 306A, 400A, 404A, 405A, 494A</t>
  </si>
  <si>
    <t>ART 203C, 303C, 304C, 305C, 306C, 400C, 404C, 405C, 494C</t>
  </si>
  <si>
    <t>ART 203D, 300D, 303D, 304D, 305D, 306D, 400D, 404D, 405D, 494D</t>
  </si>
  <si>
    <t>ART 203E, 300E, 303E, 304E, 305E, 306E, 400E, 404E, 405E, 494E</t>
  </si>
  <si>
    <t>ART 203F, 300F, 303F, 304F, 305F, 306F, 400F, 404F, 405F, 494F</t>
  </si>
  <si>
    <t>ART 203H, 300H, 303H, 304H, 305H, 400H, 404H, 405H, 494H</t>
  </si>
  <si>
    <t>ART 203K, 203N</t>
  </si>
  <si>
    <t>ART 203L, 305L, 405L, 494L</t>
  </si>
  <si>
    <t>ART 350, ART 375, ART 402</t>
  </si>
  <si>
    <t>AST 102, 104</t>
  </si>
  <si>
    <t>AST 365</t>
  </si>
  <si>
    <t>BCBT 100, 220</t>
  </si>
  <si>
    <t>BIOL 109, 125, 126, 236, 300, 370</t>
  </si>
  <si>
    <t>BIOL 111, 115, 341</t>
  </si>
  <si>
    <t xml:space="preserve">BIOL 275, 305, 321, 322, 326, 345, 347, 349, 360, 365, 372, 385L, 390, 402, 455, 479, 497 </t>
  </si>
  <si>
    <t>BIOL 323, 350</t>
  </si>
  <si>
    <t>CNSA 691A, 691B, 691C, 691D</t>
  </si>
  <si>
    <t>CNSA 692A, 692B, 692C, 692D</t>
  </si>
  <si>
    <t>CSIS 320, 365</t>
  </si>
  <si>
    <t>ED 205, 294, 310</t>
  </si>
  <si>
    <t>ED 461V (Student Teaching Abroad)</t>
  </si>
  <si>
    <t>EECE 481V (Student Teaching Abroad)</t>
  </si>
  <si>
    <t>EIT 160, 180, 182, 280, 284, 383, 462</t>
  </si>
  <si>
    <t>EIT 161, 181, 281, 361, 381, 461, 481</t>
  </si>
  <si>
    <t xml:space="preserve">FILM 100, 172, 200, 284, 384, 400, 401, 472, 484, 485, 496 </t>
  </si>
  <si>
    <t xml:space="preserve">FILM 372, 375 </t>
  </si>
  <si>
    <t>GDES 203, 375</t>
  </si>
  <si>
    <t>GDES 303, 304, 305, 306, 307, 404, 405</t>
  </si>
  <si>
    <t>GDES 400, 494</t>
  </si>
  <si>
    <t>HLTH 110</t>
  </si>
  <si>
    <t>HLTH 125</t>
  </si>
  <si>
    <t>HLTH 311, 327, 335, 340, 412, 465</t>
  </si>
  <si>
    <t>HSAD 417</t>
  </si>
  <si>
    <t>MDEV 090, 095, 099</t>
  </si>
  <si>
    <t>MGMT 260</t>
  </si>
  <si>
    <t>MKTG 270</t>
  </si>
  <si>
    <t>MUS 107A, 107B, 108A, 108B, 110, 150A, 150B, 151, 152, 154A, 191, 207A, 207B, 208, 219, 231, 232, 233, 234, 235, 236, 291, 300, 303, 304, 305, 307, 319, 328, 333, 334, 335, 342, 343, 372, 378, 390, 391, 392, 421, 423, 431A, 431B, 432, 433, 440, 441, 442, 445, 446, 447, 471, 472</t>
  </si>
  <si>
    <t>MUS 266, 267, 284, 361, 363, 364, 384, 466, 469, 486</t>
  </si>
  <si>
    <t xml:space="preserve">MUS 523, 524, 531B, 572, 574, 595, 596, 620, 621, 632, 634, 635, 636, 637, 695, 697, 699  </t>
  </si>
  <si>
    <t xml:space="preserve">MUS 682, 685, 686  </t>
  </si>
  <si>
    <t>NURS 301</t>
  </si>
  <si>
    <t>NURS 348L, 473L</t>
  </si>
  <si>
    <t>NURS 473</t>
  </si>
  <si>
    <t>NURS 600</t>
  </si>
  <si>
    <t>NURS 610</t>
  </si>
  <si>
    <t>NURS 642P</t>
  </si>
  <si>
    <t>MHA 692B</t>
  </si>
  <si>
    <t>PHYS 105, 140, 302, 305, 306, 312, 350</t>
  </si>
  <si>
    <t>PHYS 160, 161, 200, 201</t>
  </si>
  <si>
    <t>PHYS 318, 322, 370</t>
  </si>
  <si>
    <t>PSCI 170</t>
  </si>
  <si>
    <t>PSY 230</t>
  </si>
  <si>
    <t>PSY 620</t>
  </si>
  <si>
    <t>PSY 622</t>
  </si>
  <si>
    <t>PSY 641, 642, 643</t>
  </si>
  <si>
    <t>PSY 723</t>
  </si>
  <si>
    <t>PSY 724</t>
  </si>
  <si>
    <t>School of Business (only includes 300- and 400-level courses in the following rubrics: ACCT, BUS, FINC, MGMT, MKTG)</t>
  </si>
  <si>
    <t>SLHS 347</t>
  </si>
  <si>
    <t>SLHS 473</t>
  </si>
  <si>
    <t>SLP 646</t>
  </si>
  <si>
    <t>SPED 225</t>
  </si>
  <si>
    <t>SPED 567A, 668B, 668C, 668D, 668E, 668I, 668P</t>
  </si>
  <si>
    <t>WS 300</t>
  </si>
  <si>
    <t>WS 415</t>
  </si>
  <si>
    <t>All other Online Courses</t>
  </si>
  <si>
    <t>DEN1105 Oral Radiology II</t>
  </si>
  <si>
    <t>DEN1120 Chairside Assisting I</t>
  </si>
  <si>
    <t>DEN1125 Chairside Assisting II</t>
  </si>
  <si>
    <t>DEN1140 Dental Materials</t>
  </si>
  <si>
    <t>DEN1145 Expanded Functions A</t>
  </si>
  <si>
    <t>DEN1150 Expanded Functions B</t>
  </si>
  <si>
    <t>HC1175 Nursing Assistant</t>
  </si>
  <si>
    <t>LAWE SKILLS courses</t>
  </si>
  <si>
    <t>LAWE1120 Physical Fitness</t>
  </si>
  <si>
    <t>LAWE1125 Physical Fitness for Law Enf II</t>
  </si>
  <si>
    <t>LAWE1210 Communication - Relations</t>
  </si>
  <si>
    <t>LAWE2224 Police Report Writing</t>
  </si>
  <si>
    <t>LAWE2233 Firearms-Patrol Ops</t>
  </si>
  <si>
    <t>LAWE2250 Accident Inv-Radar-Radio</t>
  </si>
  <si>
    <t>LAWE2300 Tactical Management</t>
  </si>
  <si>
    <t>LAWE2310 Use of Force</t>
  </si>
  <si>
    <t>LAWE2500 Traffic Stops</t>
  </si>
  <si>
    <t>LAWE2510 Crime Scene Processing</t>
  </si>
  <si>
    <t>MUSC1140 Piano Lessons</t>
  </si>
  <si>
    <t>MUSC1141 Piano Lessons</t>
  </si>
  <si>
    <t>MUSC1145 Voice Lessons</t>
  </si>
  <si>
    <t>MUSC1146 Voice Lessons</t>
  </si>
  <si>
    <t>MUSC2140 Piano Lessons</t>
  </si>
  <si>
    <t>MUSC2141 Piano Lessons</t>
  </si>
  <si>
    <t>MUSC2145 Voice Lessons</t>
  </si>
  <si>
    <t>MUSC2146 Voice Lessons</t>
  </si>
  <si>
    <t>SURT 2212</t>
  </si>
  <si>
    <t>Northwest Technical College - Bemidji</t>
  </si>
  <si>
    <t xml:space="preserve">BLDG 1108 Metal Fabrication </t>
  </si>
  <si>
    <t>A &amp; P I BIOL 2021</t>
  </si>
  <si>
    <t>A &amp; P II BIOL 2022</t>
  </si>
  <si>
    <t>Advanced Med/Surgical NURS 2010</t>
  </si>
  <si>
    <t>Arc Welding IMMR 1725</t>
  </si>
  <si>
    <t>Basic Firearms LAWE 1115</t>
  </si>
  <si>
    <t>Clinical II RADT 2283</t>
  </si>
  <si>
    <t>Concepts of Nursing NURS 1020</t>
  </si>
  <si>
    <t>Criminal Investigations LAWE 1110</t>
  </si>
  <si>
    <t>Criminal Procedures LAWE 2122</t>
  </si>
  <si>
    <t>Emergency Medical Technician EMER 1200</t>
  </si>
  <si>
    <t>Forensic Biology BIOL 1050</t>
  </si>
  <si>
    <t>Fundamentals of Network Security</t>
  </si>
  <si>
    <t>Fundamentals of Wireless LANs</t>
  </si>
  <si>
    <t>Gas Metal Arc Welding IMMR 2765</t>
  </si>
  <si>
    <t>Gas Tungsten Arc Welding IMMR 2770</t>
  </si>
  <si>
    <t>Gas Welding IMMR 1730</t>
  </si>
  <si>
    <t>General Biology BIOL 1091</t>
  </si>
  <si>
    <t>General Biology BIOL 1092</t>
  </si>
  <si>
    <t>Hser Field Experience I HSER 1101</t>
  </si>
  <si>
    <t>Industry Related Welding DESL 1107</t>
  </si>
  <si>
    <t>Internship I HSER 2200</t>
  </si>
  <si>
    <t>Internship II HSER 2201</t>
  </si>
  <si>
    <t>Internship IV  HSER 2203</t>
  </si>
  <si>
    <t>Intr &amp; Treatment Applications HSER 1103</t>
  </si>
  <si>
    <t>Intro to Radiography RADT 1211</t>
  </si>
  <si>
    <t>Microbiology BIOL 2040</t>
  </si>
  <si>
    <t>Music Private Lessons (MUS 1150-1179 &amp; 2150-2179)</t>
  </si>
  <si>
    <t>Nursing Assistant HCNA 1200</t>
  </si>
  <si>
    <t>Nursing Assistant Practicum HCNA 1101</t>
  </si>
  <si>
    <t>Police Tactics and Procedures LAWE 2130</t>
  </si>
  <si>
    <t>TAST 2214 Advanced Engine Service</t>
  </si>
  <si>
    <t>TAST 2215 High Performance Cylinder Heads</t>
  </si>
  <si>
    <t>TAST 2216 High Performance Cylinder Blocks</t>
  </si>
  <si>
    <t>TAST 2218 Advanced High Performance Engine Assembly</t>
  </si>
  <si>
    <t>Vehicle Ops LAWE 2140</t>
  </si>
  <si>
    <t>ART 1115 - Study Tour</t>
  </si>
  <si>
    <t>Dental Radiology DS 1300</t>
  </si>
  <si>
    <t>HORT 2390</t>
  </si>
  <si>
    <t xml:space="preserve">Independent Study </t>
  </si>
  <si>
    <t xml:space="preserve">NURS 2400 </t>
  </si>
  <si>
    <t xml:space="preserve">SPAN 1001 </t>
  </si>
  <si>
    <t xml:space="preserve">Spch 2100 </t>
  </si>
  <si>
    <t>ARTS 1713-1714 Photography 1-2</t>
  </si>
  <si>
    <t>ARTS 1756 Metal Arts</t>
  </si>
  <si>
    <t>ASLS 1411-1414 American Sign Language 1-4</t>
  </si>
  <si>
    <t>ASLS 1420 ASL Linguistics</t>
  </si>
  <si>
    <t xml:space="preserve">ASLS 1430 Classifiers </t>
  </si>
  <si>
    <t>BIOC 1760 Chemical &amp; Biological Instrumentation</t>
  </si>
  <si>
    <t>BIOC 1761 Chemical &amp; Biological Ethics &amp; Regulations</t>
  </si>
  <si>
    <t>BIOC 2700 Biochemistry</t>
  </si>
  <si>
    <t>BIOC 2790 Biochemistry Internship/Research Project</t>
  </si>
  <si>
    <t>BIOL 1730 Human Body Systems</t>
  </si>
  <si>
    <t>BIOL 1740 &amp; 1745 General Biology 1 &amp; 2</t>
  </si>
  <si>
    <t>BIOL 1782 Introduction to Forensic Science</t>
  </si>
  <si>
    <t>BIOL 2721 &amp; 2722 Human Anatomy and Phys 1 &amp; 2</t>
  </si>
  <si>
    <t>BIOL 2750 General Microbiology</t>
  </si>
  <si>
    <t>CHEM 1700 Chemistry Concepts</t>
  </si>
  <si>
    <t>CHEM 1711 &amp; 1712 Principles of Chemistry 1 &amp; 2</t>
  </si>
  <si>
    <t>CHEM 2711 &amp; 2712 Organic Chemistry 1 &amp; 2</t>
  </si>
  <si>
    <t>CULA 1405 Culinary Arts Foundations 1</t>
  </si>
  <si>
    <t>CULA 1415 Culinary Arts Foundations 2</t>
  </si>
  <si>
    <t>CULA 1435 Butchery and Chacuterie</t>
  </si>
  <si>
    <t>CULA 1445 Food Service Practicum</t>
  </si>
  <si>
    <t>CULA 1505 Contemporary Bake Shop Production</t>
  </si>
  <si>
    <t>CULA 1515 Contemporary Pantry Production</t>
  </si>
  <si>
    <t>CULA 1525 Contemporary Range Production</t>
  </si>
  <si>
    <t>CULA 1545 Contemporary Quick Fare Production</t>
  </si>
  <si>
    <t>CULA 2105 Applied Resturant Operations 1</t>
  </si>
  <si>
    <t>CULA 2110 Applied Resturant Operations 2</t>
  </si>
  <si>
    <t>CULA 2220 Sensory Evaluation &amp; Wine Pairing</t>
  </si>
  <si>
    <t>CULA 2450 Advanced Pastry Confection</t>
  </si>
  <si>
    <t>CULA 2460 Culinary Capstone</t>
  </si>
  <si>
    <t>CULA 3630 Artisan Baking</t>
  </si>
  <si>
    <t>CULA 3635 Artisan Cheese</t>
  </si>
  <si>
    <t>CULA 3641 Charcuterie</t>
  </si>
  <si>
    <t>CULA 3650 Organic and Sustainable Foods</t>
  </si>
  <si>
    <t>ESOL 0820 Pronunciation and Articulation</t>
  </si>
  <si>
    <t>HLTH 1465 Functional Holistic Nutrition</t>
  </si>
  <si>
    <t>INTP 1512 &amp; 1513 Consecutive Interpreting 1 &amp; 2</t>
  </si>
  <si>
    <t>INTP 2411 &amp; 2412 Sign to Voice Interpreting 1 &amp; 2</t>
  </si>
  <si>
    <t>INTP 2421 &amp; 2422 Voice to Sign Interpreting 1 &amp; 2</t>
  </si>
  <si>
    <t>INTP 2431 &amp; 2432 Transliterating 1 &amp; 2</t>
  </si>
  <si>
    <t>MLDT 1421 Hematology 1</t>
  </si>
  <si>
    <t>MLDT 1422 Hematology 2</t>
  </si>
  <si>
    <t>MLDT 1430 Urinalysis/Body Fluids</t>
  </si>
  <si>
    <t>MLDT 1441 Clinic Chem 1</t>
  </si>
  <si>
    <t>MLDT 1442 Clinic Chem 2</t>
  </si>
  <si>
    <t>MLDT 1446 Phlebotomy</t>
  </si>
  <si>
    <t>MLDT 1510 Immunology</t>
  </si>
  <si>
    <t>MLDT 2400 Mycology/Parasitology</t>
  </si>
  <si>
    <t>MLDT 2410 Immunohematology</t>
  </si>
  <si>
    <t>MLDT 2420 Clinic Microbiology</t>
  </si>
  <si>
    <t>MUSC 1310 Applied Voices</t>
  </si>
  <si>
    <t>MUSC 1320 Applied Piano</t>
  </si>
  <si>
    <t>PHYS 1720 &amp; 1722 Principles of Physics 1 &amp; 2</t>
  </si>
  <si>
    <t>PHYS 2700 &amp; 2710 General Physics 1 &amp; 2</t>
  </si>
  <si>
    <t>PRNS 1481 Clinical 1</t>
  </si>
  <si>
    <t>PRNS 1482 Clinical 2</t>
  </si>
  <si>
    <t>PRNS 1483 Clinical 3</t>
  </si>
  <si>
    <t>Accounting 2900</t>
  </si>
  <si>
    <t>BIOL 100 Intro to Biology</t>
  </si>
  <si>
    <t>BIOL 101 Intro to Ecology</t>
  </si>
  <si>
    <t>BIOL 115 General Biology 1</t>
  </si>
  <si>
    <t xml:space="preserve">BIOL 116 General Biology 2 </t>
  </si>
  <si>
    <t xml:space="preserve">BIOL 211 Genetic </t>
  </si>
  <si>
    <t>BIOL 220 Human Anatomy</t>
  </si>
  <si>
    <t xml:space="preserve">BIOL 230 Human Physiology </t>
  </si>
  <si>
    <t>BIOL 270 Microbiology</t>
  </si>
  <si>
    <t xml:space="preserve">Capstone CAP 250 AA of Arts </t>
  </si>
  <si>
    <t xml:space="preserve">Carp 1226 Stairway Technology </t>
  </si>
  <si>
    <t xml:space="preserve">Carp 2100 Footings &amp; Foundation </t>
  </si>
  <si>
    <t xml:space="preserve">Carp 2101 Commercial Construction </t>
  </si>
  <si>
    <t>CDEV 1230 Guiding Children's Behavior</t>
  </si>
  <si>
    <t xml:space="preserve">CDEV 2510 Internship </t>
  </si>
  <si>
    <t>CIM 2225 Concept Engineering IV</t>
  </si>
  <si>
    <t>Civing Engineering Technology 1820 Material Tech</t>
  </si>
  <si>
    <t>CMAE 1514 Safety Awareness</t>
  </si>
  <si>
    <t>CMAE 1518 Manufacturing Proc &amp; Prod</t>
  </si>
  <si>
    <t>CMAE 1522 Quality Practices</t>
  </si>
  <si>
    <t>CMAE 1526 Maintenance Awareness</t>
  </si>
  <si>
    <t>Community Social Service CSS 1910</t>
  </si>
  <si>
    <t>COMP 2452 Information Storage &amp; Mgmt</t>
  </si>
  <si>
    <t>COMP 2453 Virtualization Technologies</t>
  </si>
  <si>
    <t>COMP 2456 Cloud Tehnologies &amp; Svcs</t>
  </si>
  <si>
    <t>Culn 1103 Culinary Fundamentals 1</t>
  </si>
  <si>
    <t>Culn 1104 Culinary Fundamentals 2</t>
  </si>
  <si>
    <t>Culn 1105 Butchery</t>
  </si>
  <si>
    <t>Culn 1106 World Cuisine &amp; Culturers</t>
  </si>
  <si>
    <t>Culn 1200 Garde Manager</t>
  </si>
  <si>
    <t>Culn 1201 Baking 2</t>
  </si>
  <si>
    <t>Culn 1202 Ala Cart Cooking &amp; Prod</t>
  </si>
  <si>
    <t>Culn 1203 Baking 1</t>
  </si>
  <si>
    <t xml:space="preserve">Culn 1204 Garde Manager 2 </t>
  </si>
  <si>
    <t>Culn 1301 Advanced Culinar</t>
  </si>
  <si>
    <t xml:space="preserve">DA 1814 Chairside DA1 </t>
  </si>
  <si>
    <t>DA 1815 Dental Materials</t>
  </si>
  <si>
    <t xml:space="preserve">DA 1825 Dental Assisting Expanded </t>
  </si>
  <si>
    <t>DA 1828 Nitrous Oxide Sedation</t>
  </si>
  <si>
    <t>Engineering Foundations ENGR 1121 (2 cr)</t>
  </si>
  <si>
    <t>Engineering Foundations ENGR 1222 (2 cr)</t>
  </si>
  <si>
    <t>Engineering Foundations ENGR 2113</t>
  </si>
  <si>
    <t xml:space="preserve">Engineering Foundations ENGR 2214 </t>
  </si>
  <si>
    <t>GCC 1120 Graphic Software 1</t>
  </si>
  <si>
    <t>GCC 1220 Graphic Software 2</t>
  </si>
  <si>
    <t>GCC 1260 Printing Process</t>
  </si>
  <si>
    <t>GCC 2210 Design &amp; Illustration 2</t>
  </si>
  <si>
    <t>GCC 2220 Portfolio 2</t>
  </si>
  <si>
    <t>GCC 2261 Production Work Flow 2</t>
  </si>
  <si>
    <t>HEMS 1200 EMT</t>
  </si>
  <si>
    <t xml:space="preserve">HEMS 1220 EMT - Refresher </t>
  </si>
  <si>
    <t>HUCF 1201 Health Unit Coordinator</t>
  </si>
  <si>
    <t xml:space="preserve">HVAC 2100 Theory </t>
  </si>
  <si>
    <t>HVAC 2340 - Sheet Metal Ductwork Fabrication</t>
  </si>
  <si>
    <t>ICP 1000 Intro Paramedics</t>
  </si>
  <si>
    <t>ICP 1010 EMS Skills</t>
  </si>
  <si>
    <t>ICP 2030 Critical Care 1</t>
  </si>
  <si>
    <t xml:space="preserve">ICP 2050 Field Internship 1 </t>
  </si>
  <si>
    <t>ICP 2060 Field Internship II</t>
  </si>
  <si>
    <t>Marketing MKT 1940 01</t>
  </si>
  <si>
    <t xml:space="preserve">MDLT 1810 Lab Techniques and Orientation </t>
  </si>
  <si>
    <t>MDLT 1815 Hematology</t>
  </si>
  <si>
    <t>MDLT 1825 Urinalysis/Body Fluids</t>
  </si>
  <si>
    <t>Medical Assisting MA 2040</t>
  </si>
  <si>
    <t xml:space="preserve">NURS 1150 Clinical Foundation </t>
  </si>
  <si>
    <t>NURS 1175 Nursing Interventions</t>
  </si>
  <si>
    <t xml:space="preserve">NURS 1275 Medication Administration </t>
  </si>
  <si>
    <t xml:space="preserve">NURS 1350 Clinical Application </t>
  </si>
  <si>
    <t>NURS 2220 Semester 1 Fundamentals</t>
  </si>
  <si>
    <t xml:space="preserve">NURS 2250 Clinical Practice Semester 1 </t>
  </si>
  <si>
    <t xml:space="preserve">NURS 2350 Clinical Practice </t>
  </si>
  <si>
    <t>NURS 2375 Skills &amp; Pharm II</t>
  </si>
  <si>
    <t xml:space="preserve">On line courses and programs </t>
  </si>
  <si>
    <t>Welding 1045</t>
  </si>
  <si>
    <t>Welding 1075 Advance Welding Lab</t>
  </si>
  <si>
    <t>Computer Science courses: COMP 164, 165, 166, 233, 306, 324, 343, 351, 368, 376, 377, 328, 425, 486, 402</t>
  </si>
  <si>
    <t>Graduate: CHEM 543 Quantitative Chemical Analysis</t>
  </si>
  <si>
    <t>Travel Abroad Study Course (3 cr course)</t>
  </si>
  <si>
    <t>Hosp. 486: Cruiselines (1 credit course)</t>
  </si>
  <si>
    <t>PE 122 Lifetime Activities (3 credit course)</t>
  </si>
  <si>
    <t>PE 144 Adventure Ropes (1 credit course)</t>
  </si>
  <si>
    <t>PE 210 Introduction to Adapted PE (3 cr)</t>
  </si>
  <si>
    <t>ROTC courses taught by ROTC instructors</t>
  </si>
  <si>
    <t>HPWR2508 – Reverse Osmosis (RO) Cleaning</t>
  </si>
  <si>
    <t>HPWT 2502 – Reverse Osmosis Chemistry</t>
  </si>
  <si>
    <t>HPWT2504 – Reverse Osmosis Principles</t>
  </si>
  <si>
    <t>HPWT2506 -  Reverse Osmosis (RO) Monitoring</t>
  </si>
  <si>
    <t>HPWT2510 – Reverse Osmosis (RO) Pretreatment</t>
  </si>
  <si>
    <t>HPWT2512 – Reverse Osmosis (RO) Biological Control</t>
  </si>
  <si>
    <t>HPWT2514 – Reverse Osmosis (RO) System Design</t>
  </si>
  <si>
    <t>HPWT2516 – Reverse Osmosis (RO) System Analysis</t>
  </si>
  <si>
    <t>HPWT2518 – Ion Exchange (IX) Principles</t>
  </si>
  <si>
    <t>HPWT2520 – Electrodialysis Reversal (EDR) &amp; Electrodeionization (EDI)</t>
  </si>
  <si>
    <t>HPWT2522 – Ion Exchange (IX) System Design</t>
  </si>
  <si>
    <t>HPWT2524 – Ion Exchange (IX) System Analysis</t>
  </si>
  <si>
    <t>HPWT2526 – Deionized (DI) Water Principles</t>
  </si>
  <si>
    <t>HPWT2528 – Deionized (DI) Water System Design</t>
  </si>
  <si>
    <t>HPWT2530 – Deionized (DI) Water System Analysis</t>
  </si>
  <si>
    <t>HPWT2532 – Deionized (DI) Water Maintenance</t>
  </si>
  <si>
    <t>HLTH 1275 Wilderness First Responder</t>
  </si>
  <si>
    <t>HLTH 1276 Wilderness First Responder Open Recert</t>
  </si>
  <si>
    <t>HLTH 1446 High Angle Technical Rope Rescue</t>
  </si>
  <si>
    <t>HLTH 1448 ATV and GPS Land-Based Rescue</t>
  </si>
  <si>
    <t>HLTH 1450 Technical Rescue I</t>
  </si>
  <si>
    <t>HLTH 1451 Technical Rescue II</t>
  </si>
  <si>
    <t xml:space="preserve">HLTH 1755 Emergency Medical Response </t>
  </si>
  <si>
    <t>HLTH 1761 EMT Preparation Course</t>
  </si>
  <si>
    <t>HLTH 1762 Emergency Medical Technician Completion</t>
  </si>
  <si>
    <t>HLTH 1765 Emergency Medical Technician</t>
  </si>
  <si>
    <t>Independent Study courses</t>
  </si>
  <si>
    <t>Non-resident Tuition Rates FY2019</t>
  </si>
  <si>
    <t>FY2018 Non-Resident</t>
  </si>
  <si>
    <t>FY2019 Non-Resident</t>
  </si>
  <si>
    <t>Minnesota West Community &amp; Technical College*</t>
  </si>
  <si>
    <t>Northeast Higher Ed District</t>
  </si>
  <si>
    <t xml:space="preserve">     Hibbing Community College</t>
  </si>
  <si>
    <t xml:space="preserve">     Itasca Community College</t>
  </si>
  <si>
    <t xml:space="preserve">     Mesabi Range College</t>
  </si>
  <si>
    <t xml:space="preserve">     Rainy River Community College</t>
  </si>
  <si>
    <t xml:space="preserve">     Vermilion Community College</t>
  </si>
  <si>
    <t>FY2018 Undergraduate</t>
  </si>
  <si>
    <t>FY2019 Undergraduate</t>
  </si>
  <si>
    <t>FY2018 Graduate</t>
  </si>
  <si>
    <t>FY2019 Graduate</t>
  </si>
  <si>
    <t>Bemidji State University (UG per credit up to 12 credits)</t>
  </si>
  <si>
    <t>Bemidji State University  (UG 12-18 credits)</t>
  </si>
  <si>
    <t>Bemidji State University  (UG 19+)</t>
  </si>
  <si>
    <t>3815+266.45</t>
  </si>
  <si>
    <t>Minnesota State University, Mankato (UG 1-11 cr.)</t>
  </si>
  <si>
    <t>Minnesota State University, Mankato (UG Banded 12-18 cr)</t>
  </si>
  <si>
    <t>n/a</t>
  </si>
  <si>
    <t>Minnesota State University, Mankato (UG 19 + cr)</t>
  </si>
  <si>
    <t>7,614.80 + 575.00</t>
  </si>
  <si>
    <t>Minnesota State University Moorhead  (UG 1-11 cr.)</t>
  </si>
  <si>
    <t>Minnesota State University Moorhead  (UG 12-19 cr.)</t>
  </si>
  <si>
    <t>Minnesota State University Moorhead  (UG 20+ cr.)</t>
  </si>
  <si>
    <t>7,409 + 478</t>
  </si>
  <si>
    <t>Saint Cloud State University (UG 1-11cr.)</t>
  </si>
  <si>
    <t>Saint Cloud State University (UG 12-18 cr.)</t>
  </si>
  <si>
    <t>Saint Cloud State University UG 19 cr.)</t>
  </si>
  <si>
    <t>7,663.81+520.75/credit</t>
  </si>
  <si>
    <t>Winona State University (UG Banded 12-18 cr.)</t>
  </si>
  <si>
    <t>Winona State University (UG Banded 19+ cr.)</t>
  </si>
  <si>
    <t>6,649.18+442.95</t>
  </si>
  <si>
    <t>Banded tuition is semester based</t>
  </si>
  <si>
    <t>*Minnesota West only charge these rates to non-residents/non-reciprocity if paperwork is not submitted or 
MN resident tuition scholarship eligibility is not maintained; otherwise charge resident rate.  St. Cloud State University charges resident rates for the following types of students:  international, graduate assistants, athletic/academic talent, alumni legacy, and high achiever.</t>
  </si>
  <si>
    <t>Automation Robotics</t>
  </si>
  <si>
    <t>Welding and Metal Fabrication</t>
  </si>
  <si>
    <t>Radiologic Tech/Science-Radiographer (RADT)</t>
  </si>
  <si>
    <t>BCBT (except 100, 220 and 460)</t>
  </si>
  <si>
    <t>GEOS</t>
  </si>
  <si>
    <t>Automation Technology (ETEC)</t>
  </si>
  <si>
    <t>Chem - General Chemistry I (CHEM 1111)</t>
  </si>
  <si>
    <t>Chem - General Chemistry II (CHEM 1112)</t>
  </si>
  <si>
    <t>Chem - Principles of Chemistry II (CHEM 2212)</t>
  </si>
  <si>
    <t>Chem - Principles of Chemistry I (CHEM 2211)</t>
  </si>
  <si>
    <t>BIOL 1065</t>
  </si>
  <si>
    <t>MHA 692A Masters in Healthcare Administration Capstone I</t>
  </si>
  <si>
    <t>NURS 644P</t>
  </si>
  <si>
    <t>NURS 643P, 645P</t>
  </si>
  <si>
    <t>SLHS 446</t>
  </si>
  <si>
    <t>SLHS 273, 421</t>
  </si>
  <si>
    <t>MATH 260, 355, 323, 366, and 327</t>
  </si>
  <si>
    <t>MATH 000, 100 level and 200 level courses except other listed MATH differentials and 235, 291, 302, 303, and 304 courses</t>
  </si>
  <si>
    <t>HCTC 1886 Basic Nursing Assistant</t>
  </si>
  <si>
    <t>NURS 2240 Semester 1 Fundamentals</t>
  </si>
  <si>
    <t>NURS 2250 Semester 1 Clinical Practice</t>
  </si>
  <si>
    <t>NURS 2275 Semester 1 Skills Lab</t>
  </si>
  <si>
    <t>NURS 2375 Semester 3 Skills Lab and Pharacology</t>
  </si>
  <si>
    <t>NURS 2455 Semester 3 Clinical Practice Specialty</t>
  </si>
  <si>
    <t>ELLW Lineman Worker</t>
  </si>
  <si>
    <t>Background Check Differential (Community Health Worker (CMHW), Addiction Counseling (COUN), Central Services Technician (CSIP), Dental Assistant (DNTA), Early Childhood Education (ECED), Human Services (HSER), Nursing Assistant/Home Health Aide (NAHA), Pharmacy Technician (PHRM) and Polysomnography Technology (PSOM))</t>
  </si>
  <si>
    <t>CRJU 2209 &amp; 2219</t>
  </si>
  <si>
    <t>Transportation Management - NEW</t>
  </si>
  <si>
    <t>Welding (WELD) - NEW</t>
  </si>
  <si>
    <t>Surgical Tech - NEW</t>
  </si>
  <si>
    <t>Education Doctorate Ed. D. - NEW</t>
  </si>
  <si>
    <t>Master of Social Work-Grad - NEW</t>
  </si>
  <si>
    <t>CNSA 669E Internship in Addiction Counseling - NEW</t>
  </si>
  <si>
    <t>CNSA 691E Practicum in Addiction Counseling - NEW</t>
  </si>
  <si>
    <t>MHA 615 Master in Healthcare Administration - NEW</t>
  </si>
  <si>
    <t>BIOL 400/405/410 - NEW</t>
  </si>
  <si>
    <t>FY2019 Differential Rate Only Per Credit</t>
  </si>
  <si>
    <t>should this go to 1C tab?</t>
  </si>
  <si>
    <t>FY2019 Base Tuition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</si>
</sst>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43" formatCode="_(* #,##0.00_);_(* \(#,##0.00\);_(* &quot;-&quot;??_);_(@_)"/>
    <numFmt numFmtId="164" formatCode="mmmm\ d\,\ yyyy"/>
    <numFmt numFmtId="165" formatCode="0.0%"/>
    <numFmt numFmtId="166" formatCode="&quot;$&quot;#,##0.00"/>
    <numFmt numFmtId="167" formatCode="0.00_);[Red]\(0.00\)"/>
    <numFmt numFmtId="168" formatCode="0.00_);\(0.00\)"/>
    <numFmt numFmtId="169" formatCode="[$-409]mmmm\ d\,\ yy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1"/>
      <color theme="1"/>
      <name val="Calibri"/>
      <family val="2"/>
      <scheme val="minor"/>
    </font>
    <font>
      <sz val="10"/>
      <name val="Arial"/>
      <family val="2"/>
    </font>
    <font>
      <b/>
      <sz val="9"/>
      <color indexed="81"/>
      <name val="Tahoma"/>
      <family val="2"/>
    </font>
    <font>
      <b/>
      <sz val="12"/>
      <name val="Calibri"/>
      <family val="2"/>
      <scheme val="minor"/>
    </font>
    <font>
      <sz val="12"/>
      <name val="Calibri"/>
      <family val="2"/>
      <scheme val="minor"/>
    </font>
    <font>
      <sz val="12"/>
      <color theme="1"/>
      <name val="Calibri"/>
      <family val="2"/>
      <scheme val="minor"/>
    </font>
    <font>
      <sz val="12"/>
      <color rgb="FFFF0000"/>
      <name val="Calibri"/>
      <family val="2"/>
      <scheme val="minor"/>
    </font>
    <font>
      <b/>
      <sz val="12"/>
      <color rgb="FFFF0000"/>
      <name val="Calibri"/>
      <family val="2"/>
      <scheme val="minor"/>
    </font>
    <font>
      <sz val="11"/>
      <name val="Calibri"/>
      <family val="2"/>
      <scheme val="minor"/>
    </font>
    <font>
      <sz val="10"/>
      <name val="Calibri"/>
      <family val="2"/>
      <scheme val="minor"/>
    </font>
    <font>
      <sz val="9"/>
      <name val="Calibri"/>
      <family val="2"/>
      <scheme val="minor"/>
    </font>
    <font>
      <sz val="12"/>
      <name val="Calibri"/>
      <family val="2"/>
    </font>
    <font>
      <sz val="10"/>
      <name val="Arial"/>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s>
  <borders count="36">
    <border>
      <left/>
      <right/>
      <top/>
      <bottom/>
      <diagonal/>
    </border>
    <border>
      <left/>
      <right/>
      <top/>
      <bottom style="thick">
        <color indexed="8"/>
      </bottom>
      <diagonal/>
    </border>
    <border>
      <left style="thick">
        <color indexed="8"/>
      </left>
      <right style="thick">
        <color indexed="8"/>
      </right>
      <top/>
      <bottom style="thick">
        <color indexed="8"/>
      </bottom>
      <diagonal/>
    </border>
    <border>
      <left style="thick">
        <color indexed="8"/>
      </left>
      <right style="thick">
        <color indexed="8"/>
      </right>
      <top style="thick">
        <color indexed="8"/>
      </top>
      <bottom style="thick">
        <color indexed="8"/>
      </bottom>
      <diagonal/>
    </border>
    <border>
      <left/>
      <right/>
      <top style="thick">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8"/>
      </bottom>
      <diagonal/>
    </border>
    <border>
      <left style="thin">
        <color indexed="8"/>
      </left>
      <right/>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auto="1"/>
      </left>
      <right/>
      <top style="thin">
        <color auto="1"/>
      </top>
      <bottom/>
      <diagonal/>
    </border>
    <border>
      <left/>
      <right style="medium">
        <color indexed="64"/>
      </right>
      <top style="medium">
        <color indexed="64"/>
      </top>
      <bottom/>
      <diagonal/>
    </border>
  </borders>
  <cellStyleXfs count="18">
    <xf numFmtId="0" fontId="0" fillId="0" borderId="0"/>
    <xf numFmtId="0" fontId="4" fillId="0" borderId="0"/>
    <xf numFmtId="43" fontId="6" fillId="0" borderId="0" applyFont="0" applyFill="0" applyBorder="0" applyAlignment="0" applyProtection="0"/>
    <xf numFmtId="0" fontId="7" fillId="0" borderId="0"/>
    <xf numFmtId="0" fontId="4" fillId="0" borderId="0"/>
    <xf numFmtId="0" fontId="4" fillId="0" borderId="0"/>
    <xf numFmtId="9" fontId="8"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3" fillId="0" borderId="0"/>
    <xf numFmtId="0" fontId="4" fillId="0" borderId="0"/>
    <xf numFmtId="0" fontId="2" fillId="0" borderId="0"/>
    <xf numFmtId="0" fontId="2" fillId="0" borderId="0"/>
    <xf numFmtId="0" fontId="1" fillId="0" borderId="0"/>
    <xf numFmtId="0" fontId="4" fillId="0" borderId="0"/>
    <xf numFmtId="0" fontId="4" fillId="0" borderId="0"/>
    <xf numFmtId="44" fontId="19" fillId="0" borderId="0" applyFont="0" applyFill="0" applyBorder="0" applyAlignment="0" applyProtection="0"/>
  </cellStyleXfs>
  <cellXfs count="232">
    <xf numFmtId="0" fontId="0" fillId="0" borderId="0" xfId="0"/>
    <xf numFmtId="0" fontId="11" fillId="0" borderId="0" xfId="0" applyFont="1" applyFill="1"/>
    <xf numFmtId="0" fontId="10" fillId="0" borderId="1" xfId="0" applyFont="1" applyFill="1" applyBorder="1" applyAlignment="1">
      <alignment horizontal="center"/>
    </xf>
    <xf numFmtId="2" fontId="11" fillId="0" borderId="0" xfId="0" applyNumberFormat="1" applyFont="1" applyFill="1"/>
    <xf numFmtId="0" fontId="10" fillId="0" borderId="2" xfId="0" applyFont="1" applyFill="1" applyBorder="1" applyAlignment="1" applyProtection="1">
      <alignment horizontal="center" vertical="center" wrapText="1"/>
      <protection locked="0"/>
    </xf>
    <xf numFmtId="40" fontId="10" fillId="0" borderId="3" xfId="0"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2" fontId="10" fillId="0" borderId="3" xfId="0" applyNumberFormat="1" applyFont="1" applyFill="1" applyBorder="1" applyAlignment="1">
      <alignment horizontal="center" vertical="center" wrapText="1"/>
    </xf>
    <xf numFmtId="0" fontId="11" fillId="0" borderId="0" xfId="0" applyFont="1" applyFill="1" applyAlignment="1">
      <alignment vertical="center"/>
    </xf>
    <xf numFmtId="0" fontId="10" fillId="0" borderId="4" xfId="0" applyFont="1" applyFill="1" applyBorder="1" applyAlignment="1" applyProtection="1">
      <alignment horizontal="center"/>
      <protection locked="0"/>
    </xf>
    <xf numFmtId="0" fontId="10" fillId="0" borderId="8" xfId="0" applyFont="1" applyFill="1" applyBorder="1" applyAlignment="1" applyProtection="1">
      <alignment vertical="center"/>
      <protection locked="0"/>
    </xf>
    <xf numFmtId="0" fontId="11" fillId="0" borderId="12" xfId="0" applyFont="1" applyFill="1" applyBorder="1" applyAlignment="1" applyProtection="1">
      <alignment horizontal="left"/>
      <protection locked="0"/>
    </xf>
    <xf numFmtId="2" fontId="11" fillId="0" borderId="0" xfId="6" applyNumberFormat="1" applyFont="1" applyFill="1"/>
    <xf numFmtId="165" fontId="11" fillId="0" borderId="0" xfId="6" applyNumberFormat="1" applyFont="1" applyFill="1"/>
    <xf numFmtId="0" fontId="12" fillId="0" borderId="0" xfId="0" applyFont="1" applyFill="1"/>
    <xf numFmtId="0" fontId="11" fillId="0" borderId="0" xfId="0" applyFont="1" applyFill="1" applyBorder="1" applyAlignment="1" applyProtection="1">
      <alignment horizontal="left"/>
      <protection locked="0"/>
    </xf>
    <xf numFmtId="0" fontId="10" fillId="0" borderId="8" xfId="0" applyFont="1" applyFill="1" applyBorder="1" applyAlignment="1">
      <alignment vertical="center"/>
    </xf>
    <xf numFmtId="0" fontId="11" fillId="0" borderId="15" xfId="0" applyFont="1" applyFill="1" applyBorder="1" applyAlignment="1" applyProtection="1">
      <alignment horizontal="left"/>
      <protection locked="0"/>
    </xf>
    <xf numFmtId="0" fontId="11" fillId="0" borderId="0" xfId="0" applyFont="1" applyFill="1" applyBorder="1"/>
    <xf numFmtId="164" fontId="11" fillId="0" borderId="0" xfId="0" applyNumberFormat="1" applyFont="1" applyFill="1" applyAlignment="1">
      <alignment horizontal="left"/>
    </xf>
    <xf numFmtId="0" fontId="11" fillId="0" borderId="0" xfId="0" applyFont="1"/>
    <xf numFmtId="0" fontId="10" fillId="0" borderId="0" xfId="0" applyFont="1" applyAlignment="1">
      <alignment horizontal="center"/>
    </xf>
    <xf numFmtId="0" fontId="10" fillId="0" borderId="3" xfId="0" applyFont="1" applyFill="1" applyBorder="1" applyAlignment="1" applyProtection="1">
      <alignment horizontal="center" vertical="center" wrapText="1"/>
      <protection locked="0"/>
    </xf>
    <xf numFmtId="1" fontId="10" fillId="0" borderId="3" xfId="0" applyNumberFormat="1" applyFont="1" applyFill="1" applyBorder="1" applyAlignment="1">
      <alignment horizontal="center" vertical="center" wrapText="1"/>
    </xf>
    <xf numFmtId="0" fontId="11" fillId="0" borderId="0" xfId="0" applyFont="1" applyAlignment="1">
      <alignment vertical="center"/>
    </xf>
    <xf numFmtId="0" fontId="10" fillId="0" borderId="0" xfId="0" applyFont="1" applyFill="1" applyBorder="1" applyAlignment="1" applyProtection="1">
      <alignment horizontal="center" wrapText="1"/>
      <protection locked="0"/>
    </xf>
    <xf numFmtId="40" fontId="10" fillId="0" borderId="0" xfId="0" applyNumberFormat="1" applyFont="1" applyFill="1" applyBorder="1" applyAlignment="1">
      <alignment horizontal="center" wrapText="1"/>
    </xf>
    <xf numFmtId="1" fontId="11" fillId="0" borderId="0" xfId="0" applyNumberFormat="1" applyFont="1" applyFill="1"/>
    <xf numFmtId="165" fontId="11" fillId="0" borderId="0" xfId="6" applyNumberFormat="1" applyFont="1"/>
    <xf numFmtId="0" fontId="11" fillId="0" borderId="0" xfId="0" applyFont="1" applyFill="1" applyBorder="1" applyAlignment="1">
      <alignment horizontal="center"/>
    </xf>
    <xf numFmtId="43" fontId="11" fillId="0" borderId="0" xfId="2" applyFont="1" applyFill="1" applyBorder="1" applyAlignment="1">
      <alignment horizontal="right"/>
    </xf>
    <xf numFmtId="43" fontId="11" fillId="0" borderId="0" xfId="2" applyFont="1" applyFill="1" applyBorder="1"/>
    <xf numFmtId="43" fontId="11" fillId="0" borderId="0" xfId="2" applyFont="1" applyFill="1"/>
    <xf numFmtId="43" fontId="11" fillId="0" borderId="0" xfId="2" applyFont="1" applyFill="1" applyAlignment="1">
      <alignment horizontal="right"/>
    </xf>
    <xf numFmtId="40" fontId="11" fillId="0" borderId="0" xfId="0" applyNumberFormat="1" applyFont="1"/>
    <xf numFmtId="1" fontId="11" fillId="0" borderId="0" xfId="0" applyNumberFormat="1" applyFont="1"/>
    <xf numFmtId="0" fontId="11" fillId="0" borderId="0" xfId="0" applyFont="1" applyFill="1" applyAlignment="1"/>
    <xf numFmtId="0" fontId="14" fillId="0" borderId="1" xfId="1" applyFont="1" applyFill="1" applyBorder="1" applyAlignment="1">
      <alignment horizontal="left"/>
    </xf>
    <xf numFmtId="40"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0" fontId="10" fillId="2" borderId="0" xfId="1" applyFont="1" applyFill="1" applyBorder="1" applyAlignment="1" applyProtection="1">
      <alignment horizontal="center"/>
      <protection locked="0"/>
    </xf>
    <xf numFmtId="166" fontId="11" fillId="0" borderId="0" xfId="0" applyNumberFormat="1" applyFont="1" applyFill="1"/>
    <xf numFmtId="0" fontId="11" fillId="0" borderId="0" xfId="0" applyFont="1" applyFill="1" applyBorder="1" applyAlignment="1">
      <alignment vertical="top"/>
    </xf>
    <xf numFmtId="0" fontId="11" fillId="0" borderId="0" xfId="11" applyFont="1" applyFill="1" applyBorder="1" applyAlignment="1">
      <alignment vertical="top" wrapText="1"/>
    </xf>
    <xf numFmtId="167" fontId="11" fillId="0" borderId="6" xfId="11" applyNumberFormat="1" applyFont="1" applyFill="1" applyBorder="1" applyAlignment="1">
      <alignment vertical="top"/>
    </xf>
    <xf numFmtId="0" fontId="11" fillId="0" borderId="0" xfId="11" applyFont="1" applyFill="1" applyBorder="1"/>
    <xf numFmtId="167" fontId="11" fillId="0" borderId="0" xfId="11" applyNumberFormat="1" applyFont="1" applyFill="1" applyBorder="1" applyAlignment="1">
      <alignment vertical="top"/>
    </xf>
    <xf numFmtId="167" fontId="11" fillId="0" borderId="0" xfId="0" applyNumberFormat="1" applyFont="1" applyFill="1" applyBorder="1" applyAlignment="1">
      <alignment horizontal="right" vertical="top"/>
    </xf>
    <xf numFmtId="8" fontId="11" fillId="0" borderId="0" xfId="0" applyNumberFormat="1" applyFont="1" applyFill="1" applyAlignment="1">
      <alignment horizontal="right"/>
    </xf>
    <xf numFmtId="0" fontId="10" fillId="0" borderId="7" xfId="0" applyFont="1" applyFill="1" applyBorder="1" applyAlignment="1" applyProtection="1">
      <alignment horizontal="left" vertical="center" wrapText="1"/>
      <protection locked="0"/>
    </xf>
    <xf numFmtId="8" fontId="10" fillId="0" borderId="8" xfId="0" applyNumberFormat="1" applyFont="1" applyFill="1" applyBorder="1" applyAlignment="1">
      <alignment horizontal="center" vertical="center" wrapText="1"/>
    </xf>
    <xf numFmtId="0" fontId="11" fillId="0" borderId="0" xfId="0" applyFont="1" applyFill="1" applyBorder="1" applyAlignment="1">
      <alignment vertical="center"/>
    </xf>
    <xf numFmtId="0" fontId="10" fillId="0" borderId="0" xfId="0" applyFont="1" applyFill="1" applyBorder="1" applyAlignment="1" applyProtection="1">
      <alignment horizontal="center" vertical="top"/>
      <protection locked="0"/>
    </xf>
    <xf numFmtId="0" fontId="11" fillId="0" borderId="9" xfId="0" applyFont="1" applyFill="1" applyBorder="1" applyAlignment="1" applyProtection="1">
      <alignment vertical="top"/>
      <protection locked="0"/>
    </xf>
    <xf numFmtId="0" fontId="12" fillId="0" borderId="0" xfId="0" applyFont="1" applyFill="1" applyBorder="1"/>
    <xf numFmtId="0" fontId="11" fillId="0" borderId="0" xfId="0" applyFont="1" applyFill="1" applyBorder="1" applyAlignment="1" applyProtection="1">
      <alignment horizontal="left" vertical="top"/>
      <protection locked="0"/>
    </xf>
    <xf numFmtId="166" fontId="11" fillId="0" borderId="0" xfId="0" applyNumberFormat="1" applyFont="1" applyFill="1" applyAlignment="1">
      <alignment horizontal="right"/>
    </xf>
    <xf numFmtId="166" fontId="10" fillId="0" borderId="8" xfId="0" applyNumberFormat="1" applyFont="1" applyFill="1" applyBorder="1" applyAlignment="1">
      <alignment horizontal="center" vertical="center" wrapText="1"/>
    </xf>
    <xf numFmtId="0" fontId="11" fillId="0" borderId="0" xfId="0" applyFont="1" applyFill="1" applyAlignment="1">
      <alignment vertical="top"/>
    </xf>
    <xf numFmtId="43" fontId="15" fillId="0" borderId="0" xfId="2" applyFont="1" applyFill="1"/>
    <xf numFmtId="9" fontId="11" fillId="0" borderId="0" xfId="8" applyFont="1" applyFill="1" applyBorder="1"/>
    <xf numFmtId="0" fontId="11" fillId="0" borderId="10" xfId="0" applyFont="1" applyFill="1" applyBorder="1" applyAlignment="1" applyProtection="1">
      <alignment horizontal="left" vertical="top"/>
      <protection locked="0"/>
    </xf>
    <xf numFmtId="0" fontId="11" fillId="0" borderId="0" xfId="5" applyFont="1"/>
    <xf numFmtId="0" fontId="11" fillId="0" borderId="0" xfId="0" applyFont="1" applyFill="1" applyAlignment="1">
      <alignment vertical="top" wrapText="1"/>
    </xf>
    <xf numFmtId="0" fontId="11" fillId="0" borderId="0" xfId="5" applyFont="1" applyFill="1" applyBorder="1" applyAlignment="1">
      <alignment wrapText="1"/>
    </xf>
    <xf numFmtId="0" fontId="11" fillId="0" borderId="0" xfId="0" applyFont="1" applyFill="1" applyBorder="1" applyAlignment="1"/>
    <xf numFmtId="169" fontId="17" fillId="0" borderId="0" xfId="0" applyNumberFormat="1" applyFont="1" applyFill="1" applyBorder="1" applyAlignment="1">
      <alignment horizontal="left"/>
    </xf>
    <xf numFmtId="2" fontId="11" fillId="0" borderId="18" xfId="0" applyNumberFormat="1" applyFont="1" applyFill="1" applyBorder="1"/>
    <xf numFmtId="43" fontId="11" fillId="0" borderId="17" xfId="7" applyFont="1" applyFill="1" applyBorder="1"/>
    <xf numFmtId="43" fontId="15" fillId="0" borderId="17" xfId="7" applyFont="1" applyFill="1" applyBorder="1"/>
    <xf numFmtId="43" fontId="15" fillId="0" borderId="17" xfId="7" applyFont="1" applyFill="1" applyBorder="1" applyAlignment="1">
      <alignment horizontal="right"/>
    </xf>
    <xf numFmtId="167" fontId="11" fillId="0" borderId="0" xfId="0" applyNumberFormat="1" applyFont="1" applyFill="1"/>
    <xf numFmtId="167" fontId="11" fillId="0" borderId="0" xfId="0" applyNumberFormat="1" applyFont="1"/>
    <xf numFmtId="0" fontId="11" fillId="5" borderId="0" xfId="0" applyFont="1" applyFill="1"/>
    <xf numFmtId="0" fontId="11" fillId="4" borderId="0" xfId="0" applyFont="1" applyFill="1"/>
    <xf numFmtId="43" fontId="11" fillId="0" borderId="17" xfId="7" applyFont="1" applyFill="1" applyBorder="1" applyAlignment="1">
      <alignment horizontal="right"/>
    </xf>
    <xf numFmtId="43" fontId="11" fillId="0" borderId="0" xfId="7" applyFont="1" applyFill="1" applyBorder="1" applyAlignment="1">
      <alignment horizontal="right"/>
    </xf>
    <xf numFmtId="43" fontId="11" fillId="0" borderId="0" xfId="7" applyFont="1" applyFill="1" applyBorder="1"/>
    <xf numFmtId="0" fontId="11" fillId="0" borderId="17" xfId="0" applyFont="1" applyBorder="1"/>
    <xf numFmtId="49" fontId="11" fillId="0" borderId="17" xfId="0" applyNumberFormat="1" applyFont="1" applyBorder="1" applyAlignment="1">
      <alignment horizontal="center"/>
    </xf>
    <xf numFmtId="40" fontId="11" fillId="0" borderId="17" xfId="0" applyNumberFormat="1" applyFont="1" applyBorder="1"/>
    <xf numFmtId="0" fontId="11" fillId="0" borderId="17" xfId="0" applyFont="1" applyBorder="1" applyAlignment="1">
      <alignment horizontal="center"/>
    </xf>
    <xf numFmtId="40" fontId="11" fillId="0" borderId="17" xfId="0" applyNumberFormat="1" applyFont="1" applyBorder="1" applyAlignment="1">
      <alignment horizontal="right"/>
    </xf>
    <xf numFmtId="40" fontId="11" fillId="0" borderId="17" xfId="0" quotePrefix="1" applyNumberFormat="1" applyFont="1" applyBorder="1" applyAlignment="1">
      <alignment horizontal="right"/>
    </xf>
    <xf numFmtId="43" fontId="15" fillId="0" borderId="17" xfId="2" applyFont="1" applyFill="1" applyBorder="1" applyAlignment="1">
      <alignment horizontal="right"/>
    </xf>
    <xf numFmtId="43" fontId="15" fillId="0" borderId="17" xfId="7" quotePrefix="1" applyFont="1" applyFill="1" applyBorder="1"/>
    <xf numFmtId="43" fontId="11" fillId="0" borderId="0" xfId="0" applyNumberFormat="1" applyFont="1" applyFill="1" applyBorder="1"/>
    <xf numFmtId="165" fontId="11" fillId="0" borderId="0" xfId="6" applyNumberFormat="1" applyFont="1" applyFill="1" applyBorder="1"/>
    <xf numFmtId="0" fontId="10" fillId="0" borderId="0" xfId="0" applyFont="1" applyFill="1" applyBorder="1" applyAlignment="1">
      <alignment vertical="top"/>
    </xf>
    <xf numFmtId="0" fontId="18" fillId="0" borderId="12" xfId="0" applyFont="1" applyBorder="1" applyAlignment="1">
      <alignment vertical="center" wrapText="1"/>
    </xf>
    <xf numFmtId="0" fontId="18" fillId="0" borderId="21" xfId="0" applyFont="1" applyBorder="1" applyAlignment="1">
      <alignment vertical="center" wrapText="1"/>
    </xf>
    <xf numFmtId="2" fontId="18" fillId="0" borderId="12" xfId="0" applyNumberFormat="1" applyFont="1" applyBorder="1" applyAlignment="1">
      <alignment horizontal="right" vertical="center"/>
    </xf>
    <xf numFmtId="0" fontId="11" fillId="0" borderId="0" xfId="0" applyFont="1" applyFill="1" applyAlignment="1"/>
    <xf numFmtId="0" fontId="11" fillId="0" borderId="0" xfId="0" applyFont="1" applyFill="1" applyAlignment="1">
      <alignment wrapText="1"/>
    </xf>
    <xf numFmtId="2" fontId="11" fillId="0" borderId="24" xfId="0" applyNumberFormat="1" applyFont="1" applyFill="1" applyBorder="1"/>
    <xf numFmtId="165" fontId="11" fillId="0" borderId="17" xfId="0" applyNumberFormat="1" applyFont="1" applyFill="1" applyBorder="1"/>
    <xf numFmtId="0" fontId="11" fillId="0" borderId="0" xfId="0" applyFont="1" applyFill="1" applyBorder="1" applyAlignment="1">
      <alignment horizontal="left" vertical="top" wrapText="1"/>
    </xf>
    <xf numFmtId="165" fontId="11" fillId="0" borderId="0" xfId="6" applyNumberFormat="1" applyFont="1" applyAlignment="1">
      <alignment vertical="top"/>
    </xf>
    <xf numFmtId="0" fontId="11" fillId="0" borderId="12" xfId="0" applyFont="1" applyFill="1" applyBorder="1" applyAlignment="1" applyProtection="1">
      <alignment horizontal="left" vertical="top"/>
      <protection locked="0"/>
    </xf>
    <xf numFmtId="0" fontId="11" fillId="0" borderId="12" xfId="0" applyFont="1" applyFill="1" applyBorder="1" applyAlignment="1" applyProtection="1">
      <alignment horizontal="right" vertical="top"/>
      <protection locked="0"/>
    </xf>
    <xf numFmtId="0" fontId="11" fillId="0" borderId="0" xfId="0" applyFont="1" applyFill="1" applyBorder="1" applyAlignment="1">
      <alignment vertical="top" wrapText="1"/>
    </xf>
    <xf numFmtId="0" fontId="11" fillId="0" borderId="16" xfId="0" applyFont="1" applyFill="1" applyBorder="1" applyAlignment="1">
      <alignment vertical="top" wrapText="1"/>
    </xf>
    <xf numFmtId="167" fontId="11" fillId="0" borderId="23" xfId="0" applyNumberFormat="1" applyFont="1" applyFill="1" applyBorder="1" applyAlignment="1">
      <alignment horizontal="right" vertical="top"/>
    </xf>
    <xf numFmtId="2" fontId="11" fillId="0" borderId="23" xfId="0" applyNumberFormat="1" applyFont="1" applyFill="1" applyBorder="1" applyAlignment="1">
      <alignment vertical="top"/>
    </xf>
    <xf numFmtId="0" fontId="11" fillId="0" borderId="11" xfId="0" applyFont="1" applyFill="1" applyBorder="1" applyAlignment="1">
      <alignment vertical="top" wrapText="1"/>
    </xf>
    <xf numFmtId="0" fontId="11" fillId="0" borderId="5" xfId="0" applyFont="1" applyFill="1" applyBorder="1" applyAlignment="1">
      <alignment vertical="top" wrapText="1"/>
    </xf>
    <xf numFmtId="167" fontId="11" fillId="0" borderId="6" xfId="0" applyNumberFormat="1" applyFont="1" applyFill="1" applyBorder="1" applyAlignment="1">
      <alignment horizontal="right" vertical="top"/>
    </xf>
    <xf numFmtId="2" fontId="11" fillId="0" borderId="6" xfId="0" applyNumberFormat="1" applyFont="1" applyFill="1" applyBorder="1" applyAlignment="1">
      <alignment vertical="top"/>
    </xf>
    <xf numFmtId="0" fontId="11" fillId="0" borderId="0" xfId="0" applyFont="1" applyAlignment="1">
      <alignment vertical="top"/>
    </xf>
    <xf numFmtId="167" fontId="11" fillId="0" borderId="19" xfId="0" applyNumberFormat="1" applyFont="1" applyFill="1" applyBorder="1" applyAlignment="1">
      <alignment horizontal="right" vertical="top"/>
    </xf>
    <xf numFmtId="2" fontId="11" fillId="0" borderId="20" xfId="0" applyNumberFormat="1" applyFont="1" applyFill="1" applyBorder="1" applyAlignment="1">
      <alignment vertical="top"/>
    </xf>
    <xf numFmtId="0" fontId="12" fillId="0" borderId="12" xfId="0" applyFont="1" applyFill="1" applyBorder="1" applyAlignment="1">
      <alignment vertical="center"/>
    </xf>
    <xf numFmtId="0" fontId="10" fillId="0" borderId="0" xfId="0" applyFont="1" applyFill="1" applyAlignment="1">
      <alignment wrapText="1"/>
    </xf>
    <xf numFmtId="0" fontId="10" fillId="0" borderId="0" xfId="0" applyFont="1" applyFill="1" applyAlignment="1"/>
    <xf numFmtId="0" fontId="10" fillId="0" borderId="0" xfId="0" applyFont="1" applyAlignment="1"/>
    <xf numFmtId="40" fontId="10" fillId="0" borderId="0" xfId="1" applyNumberFormat="1" applyFont="1" applyFill="1" applyAlignment="1">
      <alignment wrapText="1"/>
    </xf>
    <xf numFmtId="40" fontId="10" fillId="0" borderId="0" xfId="1" applyNumberFormat="1" applyFont="1" applyFill="1" applyAlignment="1"/>
    <xf numFmtId="10" fontId="10" fillId="0" borderId="0" xfId="0" applyNumberFormat="1" applyFont="1" applyFill="1" applyAlignment="1">
      <alignment vertical="top"/>
    </xf>
    <xf numFmtId="0" fontId="10" fillId="0" borderId="0" xfId="0" applyFont="1" applyFill="1" applyAlignment="1">
      <alignment vertical="top"/>
    </xf>
    <xf numFmtId="0" fontId="10" fillId="0" borderId="7" xfId="0" applyFont="1" applyFill="1" applyBorder="1" applyAlignment="1" applyProtection="1">
      <alignment vertical="top"/>
      <protection locked="0"/>
    </xf>
    <xf numFmtId="0" fontId="10" fillId="0" borderId="13" xfId="0" applyFont="1" applyFill="1" applyBorder="1" applyAlignment="1" applyProtection="1">
      <alignment vertical="top"/>
      <protection locked="0"/>
    </xf>
    <xf numFmtId="0" fontId="10" fillId="0" borderId="14" xfId="0" applyFont="1" applyFill="1" applyBorder="1" applyAlignment="1" applyProtection="1">
      <alignment vertical="top"/>
      <protection locked="0"/>
    </xf>
    <xf numFmtId="0" fontId="10" fillId="3" borderId="7" xfId="0" applyFont="1" applyFill="1" applyBorder="1" applyAlignment="1" applyProtection="1">
      <alignment vertical="top"/>
      <protection locked="0"/>
    </xf>
    <xf numFmtId="0" fontId="10" fillId="3" borderId="13" xfId="0" applyFont="1" applyFill="1" applyBorder="1" applyAlignment="1" applyProtection="1">
      <alignment vertical="top"/>
      <protection locked="0"/>
    </xf>
    <xf numFmtId="0" fontId="10" fillId="0" borderId="3" xfId="1" applyFont="1" applyFill="1" applyBorder="1" applyAlignment="1" applyProtection="1">
      <alignment horizontal="center" vertical="center"/>
      <protection locked="0"/>
    </xf>
    <xf numFmtId="0" fontId="10" fillId="0" borderId="2" xfId="1" applyFont="1" applyFill="1" applyBorder="1" applyAlignment="1" applyProtection="1">
      <alignment horizontal="center" vertical="center"/>
      <protection locked="0"/>
    </xf>
    <xf numFmtId="2" fontId="11" fillId="0" borderId="12" xfId="0" applyNumberFormat="1" applyFont="1" applyFill="1" applyBorder="1" applyAlignment="1" applyProtection="1">
      <alignment horizontal="right" vertical="top"/>
      <protection locked="0"/>
    </xf>
    <xf numFmtId="2" fontId="18" fillId="0" borderId="21" xfId="0" applyNumberFormat="1" applyFont="1" applyBorder="1" applyAlignment="1">
      <alignment horizontal="right" vertical="center"/>
    </xf>
    <xf numFmtId="0" fontId="11" fillId="0" borderId="17" xfId="0" applyFont="1" applyFill="1" applyBorder="1"/>
    <xf numFmtId="0" fontId="11" fillId="0" borderId="17" xfId="0" applyFont="1" applyFill="1" applyBorder="1" applyAlignment="1" applyProtection="1">
      <alignment horizontal="left"/>
      <protection locked="0"/>
    </xf>
    <xf numFmtId="0" fontId="11" fillId="0" borderId="17" xfId="11" applyFont="1" applyFill="1" applyBorder="1"/>
    <xf numFmtId="2" fontId="12" fillId="0" borderId="18" xfId="0" applyNumberFormat="1" applyFont="1" applyFill="1" applyBorder="1"/>
    <xf numFmtId="0" fontId="10" fillId="0" borderId="22" xfId="11" applyFont="1" applyFill="1" applyBorder="1"/>
    <xf numFmtId="0" fontId="11" fillId="0" borderId="18" xfId="0" applyFont="1" applyFill="1" applyBorder="1"/>
    <xf numFmtId="0" fontId="11" fillId="0" borderId="22" xfId="11" applyFont="1" applyFill="1" applyBorder="1" applyAlignment="1">
      <alignment horizontal="left" indent="1"/>
    </xf>
    <xf numFmtId="0" fontId="16" fillId="0" borderId="25" xfId="0" applyFont="1" applyFill="1" applyBorder="1"/>
    <xf numFmtId="0" fontId="11" fillId="0" borderId="17" xfId="0" applyFont="1" applyFill="1" applyBorder="1" applyAlignment="1">
      <alignment horizontal="center"/>
    </xf>
    <xf numFmtId="43" fontId="11" fillId="0" borderId="17" xfId="2" applyFont="1" applyFill="1" applyBorder="1" applyAlignment="1">
      <alignment horizontal="right"/>
    </xf>
    <xf numFmtId="43" fontId="11" fillId="0" borderId="17" xfId="2" applyFont="1" applyFill="1" applyBorder="1"/>
    <xf numFmtId="49" fontId="11" fillId="0" borderId="17" xfId="0" applyNumberFormat="1" applyFont="1" applyFill="1" applyBorder="1" applyAlignment="1">
      <alignment horizontal="center"/>
    </xf>
    <xf numFmtId="0" fontId="11" fillId="0" borderId="17" xfId="0" applyFont="1" applyFill="1" applyBorder="1" applyAlignment="1" applyProtection="1">
      <alignment horizontal="left" vertical="top"/>
      <protection locked="0"/>
    </xf>
    <xf numFmtId="0" fontId="11" fillId="0" borderId="24" xfId="0" applyFont="1" applyFill="1" applyBorder="1" applyAlignment="1" applyProtection="1">
      <alignment horizontal="left" vertical="top"/>
      <protection locked="0"/>
    </xf>
    <xf numFmtId="0" fontId="11" fillId="0" borderId="26" xfId="0" applyFont="1" applyFill="1" applyBorder="1" applyAlignment="1" applyProtection="1">
      <alignment horizontal="left" vertical="top"/>
      <protection locked="0"/>
    </xf>
    <xf numFmtId="0" fontId="11" fillId="0" borderId="17" xfId="0" applyFont="1" applyFill="1" applyBorder="1" applyAlignment="1" applyProtection="1">
      <alignment horizontal="left" vertical="top" wrapText="1"/>
      <protection locked="0"/>
    </xf>
    <xf numFmtId="43" fontId="12" fillId="0" borderId="17" xfId="2" applyFont="1" applyFill="1" applyBorder="1" applyAlignment="1">
      <alignment horizontal="right"/>
    </xf>
    <xf numFmtId="43" fontId="15" fillId="0" borderId="17" xfId="2" applyFont="1" applyFill="1" applyBorder="1"/>
    <xf numFmtId="0" fontId="11" fillId="0" borderId="17" xfId="11" applyFont="1" applyFill="1" applyBorder="1" applyAlignment="1">
      <alignment vertical="top"/>
    </xf>
    <xf numFmtId="0" fontId="10" fillId="0" borderId="25" xfId="0" applyFont="1" applyFill="1" applyBorder="1" applyAlignment="1">
      <alignment vertical="top"/>
    </xf>
    <xf numFmtId="0" fontId="11" fillId="0" borderId="21" xfId="0" applyFont="1" applyFill="1" applyBorder="1" applyAlignment="1">
      <alignment vertical="top" wrapText="1"/>
    </xf>
    <xf numFmtId="167" fontId="11" fillId="0" borderId="21" xfId="0" applyNumberFormat="1" applyFont="1" applyFill="1" applyBorder="1" applyAlignment="1">
      <alignment horizontal="right" vertical="top"/>
    </xf>
    <xf numFmtId="2" fontId="11" fillId="0" borderId="21" xfId="0" applyNumberFormat="1" applyFont="1" applyFill="1" applyBorder="1" applyAlignment="1">
      <alignment vertical="top"/>
    </xf>
    <xf numFmtId="0" fontId="11" fillId="0" borderId="21" xfId="0" applyFont="1" applyFill="1" applyBorder="1" applyAlignment="1">
      <alignment vertical="top"/>
    </xf>
    <xf numFmtId="167" fontId="11" fillId="4" borderId="0" xfId="0" applyNumberFormat="1" applyFont="1" applyFill="1"/>
    <xf numFmtId="165" fontId="11" fillId="0" borderId="17" xfId="6" applyNumberFormat="1" applyFont="1" applyFill="1" applyBorder="1"/>
    <xf numFmtId="0" fontId="11" fillId="0" borderId="17" xfId="1" applyFont="1" applyFill="1" applyBorder="1" applyAlignment="1" applyProtection="1">
      <alignment horizontal="left"/>
      <protection locked="0"/>
    </xf>
    <xf numFmtId="0" fontId="11" fillId="0" borderId="17" xfId="1" applyFont="1" applyFill="1" applyBorder="1" applyAlignment="1" applyProtection="1">
      <alignment horizontal="left" wrapText="1"/>
      <protection locked="0"/>
    </xf>
    <xf numFmtId="0" fontId="11" fillId="0" borderId="17" xfId="0" applyFont="1" applyFill="1" applyBorder="1" applyAlignment="1">
      <alignment vertical="top" wrapText="1"/>
    </xf>
    <xf numFmtId="167" fontId="11" fillId="0" borderId="17" xfId="0" applyNumberFormat="1" applyFont="1" applyFill="1" applyBorder="1" applyAlignment="1">
      <alignment horizontal="right" vertical="top"/>
    </xf>
    <xf numFmtId="2" fontId="11" fillId="0" borderId="17" xfId="0" applyNumberFormat="1" applyFont="1" applyFill="1" applyBorder="1" applyAlignment="1">
      <alignment vertical="top"/>
    </xf>
    <xf numFmtId="167" fontId="11" fillId="0" borderId="17" xfId="0" applyNumberFormat="1" applyFont="1" applyFill="1" applyBorder="1" applyAlignment="1">
      <alignment vertical="top"/>
    </xf>
    <xf numFmtId="0" fontId="11" fillId="0" borderId="17" xfId="0" applyFont="1" applyFill="1" applyBorder="1" applyAlignment="1">
      <alignment horizontal="left" vertical="top" wrapText="1"/>
    </xf>
    <xf numFmtId="167" fontId="11" fillId="0" borderId="27" xfId="0" applyNumberFormat="1" applyFont="1" applyFill="1" applyBorder="1" applyAlignment="1">
      <alignment horizontal="right" vertical="top"/>
    </xf>
    <xf numFmtId="167" fontId="11" fillId="0" borderId="28" xfId="11" applyNumberFormat="1" applyFont="1" applyFill="1" applyBorder="1" applyAlignment="1">
      <alignment vertical="top"/>
    </xf>
    <xf numFmtId="43" fontId="11" fillId="0" borderId="17" xfId="7" applyFont="1" applyFill="1" applyBorder="1" applyAlignment="1">
      <alignment horizontal="right" vertical="top"/>
    </xf>
    <xf numFmtId="0" fontId="12" fillId="0" borderId="17" xfId="0" applyFont="1" applyFill="1" applyBorder="1" applyAlignment="1">
      <alignment vertical="top" wrapText="1"/>
    </xf>
    <xf numFmtId="0" fontId="11" fillId="0" borderId="17" xfId="0" applyFont="1" applyFill="1" applyBorder="1" applyAlignment="1" applyProtection="1">
      <alignment horizontal="right" vertical="top"/>
      <protection locked="0"/>
    </xf>
    <xf numFmtId="2" fontId="11" fillId="0" borderId="17" xfId="0" applyNumberFormat="1" applyFont="1" applyFill="1" applyBorder="1" applyAlignment="1" applyProtection="1">
      <alignment horizontal="right" vertical="top"/>
      <protection locked="0"/>
    </xf>
    <xf numFmtId="168" fontId="11" fillId="0" borderId="17" xfId="0" applyNumberFormat="1" applyFont="1" applyFill="1" applyBorder="1" applyAlignment="1">
      <alignment horizontal="right" vertical="top"/>
    </xf>
    <xf numFmtId="0" fontId="11" fillId="0" borderId="17" xfId="11" applyFont="1" applyFill="1" applyBorder="1" applyAlignment="1">
      <alignment vertical="top" wrapText="1"/>
    </xf>
    <xf numFmtId="167" fontId="11" fillId="0" borderId="17" xfId="11" applyNumberFormat="1" applyFont="1" applyFill="1" applyBorder="1" applyAlignment="1">
      <alignment vertical="top"/>
    </xf>
    <xf numFmtId="2" fontId="11" fillId="0" borderId="17" xfId="0" applyNumberFormat="1" applyFont="1" applyFill="1" applyBorder="1" applyAlignment="1">
      <alignment horizontal="right" vertical="top"/>
    </xf>
    <xf numFmtId="0" fontId="11" fillId="0" borderId="17" xfId="5" applyFont="1" applyFill="1" applyBorder="1" applyAlignment="1">
      <alignment vertical="top" wrapText="1"/>
    </xf>
    <xf numFmtId="0" fontId="11" fillId="0" borderId="17" xfId="5" applyFont="1" applyFill="1" applyBorder="1" applyAlignment="1">
      <alignment vertical="top"/>
    </xf>
    <xf numFmtId="167" fontId="11" fillId="0" borderId="17" xfId="0" applyNumberFormat="1" applyFont="1" applyFill="1" applyBorder="1" applyAlignment="1">
      <alignment horizontal="right" vertical="top" wrapText="1"/>
    </xf>
    <xf numFmtId="167" fontId="11" fillId="0" borderId="17" xfId="0" applyNumberFormat="1" applyFont="1" applyBorder="1"/>
    <xf numFmtId="0" fontId="11" fillId="0" borderId="17" xfId="0" applyFont="1" applyFill="1" applyBorder="1" applyAlignment="1">
      <alignment vertical="top"/>
    </xf>
    <xf numFmtId="0" fontId="11" fillId="0" borderId="17" xfId="0" applyFont="1" applyFill="1" applyBorder="1" applyAlignment="1">
      <alignment horizontal="left" vertical="top"/>
    </xf>
    <xf numFmtId="0" fontId="12" fillId="0" borderId="17" xfId="0" applyFont="1" applyFill="1" applyBorder="1" applyAlignment="1">
      <alignment vertical="center"/>
    </xf>
    <xf numFmtId="0" fontId="12" fillId="0" borderId="17" xfId="0" applyFont="1" applyFill="1" applyBorder="1" applyAlignment="1">
      <alignment vertical="center" wrapText="1"/>
    </xf>
    <xf numFmtId="0" fontId="11" fillId="0" borderId="17" xfId="16" applyFont="1" applyFill="1" applyBorder="1" applyAlignment="1">
      <alignment vertical="top" wrapText="1"/>
    </xf>
    <xf numFmtId="0" fontId="11" fillId="0" borderId="17" xfId="14" applyFont="1" applyFill="1" applyBorder="1" applyAlignment="1">
      <alignment vertical="top" wrapText="1"/>
    </xf>
    <xf numFmtId="0" fontId="11" fillId="0" borderId="17" xfId="0" applyFont="1" applyFill="1" applyBorder="1" applyAlignment="1">
      <alignment vertical="center" wrapText="1"/>
    </xf>
    <xf numFmtId="0" fontId="11" fillId="0" borderId="27" xfId="15" applyFont="1" applyFill="1" applyBorder="1" applyAlignment="1">
      <alignment vertical="top"/>
    </xf>
    <xf numFmtId="0" fontId="11" fillId="0" borderId="27" xfId="0" applyFont="1" applyFill="1" applyBorder="1" applyAlignment="1">
      <alignment vertical="top"/>
    </xf>
    <xf numFmtId="0" fontId="11" fillId="0" borderId="27" xfId="11" applyFont="1" applyFill="1" applyBorder="1" applyAlignment="1">
      <alignment vertical="top"/>
    </xf>
    <xf numFmtId="43" fontId="11" fillId="0" borderId="0" xfId="2" applyNumberFormat="1" applyFont="1" applyFill="1" applyBorder="1"/>
    <xf numFmtId="165" fontId="11" fillId="0" borderId="17" xfId="6" applyNumberFormat="1" applyFont="1" applyBorder="1"/>
    <xf numFmtId="2" fontId="11" fillId="0" borderId="0" xfId="0" applyNumberFormat="1" applyFont="1" applyFill="1" applyBorder="1"/>
    <xf numFmtId="0" fontId="18" fillId="0" borderId="21" xfId="0" applyFont="1" applyFill="1" applyBorder="1" applyAlignment="1">
      <alignment vertical="center" wrapText="1"/>
    </xf>
    <xf numFmtId="2" fontId="18" fillId="0" borderId="21" xfId="0" applyNumberFormat="1" applyFont="1" applyFill="1" applyBorder="1" applyAlignment="1">
      <alignment horizontal="right" vertical="center"/>
    </xf>
    <xf numFmtId="167" fontId="11" fillId="0" borderId="17" xfId="0" applyNumberFormat="1" applyFont="1" applyFill="1" applyBorder="1"/>
    <xf numFmtId="0" fontId="11" fillId="0" borderId="17" xfId="11" applyFont="1" applyFill="1" applyBorder="1" applyAlignment="1">
      <alignment vertical="center" wrapText="1"/>
    </xf>
    <xf numFmtId="167" fontId="11" fillId="0" borderId="17" xfId="11" applyNumberFormat="1" applyFont="1" applyFill="1" applyBorder="1" applyAlignment="1">
      <alignment vertical="center"/>
    </xf>
    <xf numFmtId="2" fontId="11" fillId="0" borderId="17" xfId="0" applyNumberFormat="1" applyFont="1" applyFill="1" applyBorder="1" applyAlignment="1">
      <alignment vertical="center"/>
    </xf>
    <xf numFmtId="167" fontId="11" fillId="0" borderId="17" xfId="0" applyNumberFormat="1" applyFont="1" applyFill="1" applyBorder="1" applyAlignment="1">
      <alignment vertical="center"/>
    </xf>
    <xf numFmtId="44" fontId="11" fillId="0" borderId="0" xfId="0" applyNumberFormat="1" applyFont="1" applyAlignment="1">
      <alignment vertical="top"/>
    </xf>
    <xf numFmtId="0" fontId="10" fillId="0" borderId="29" xfId="0" applyFont="1" applyBorder="1" applyAlignment="1">
      <alignment horizontal="center" vertical="top" wrapText="1"/>
    </xf>
    <xf numFmtId="0" fontId="11" fillId="0" borderId="12" xfId="0" applyFont="1" applyFill="1" applyBorder="1" applyAlignment="1">
      <alignment vertical="top" wrapText="1"/>
    </xf>
    <xf numFmtId="167" fontId="11" fillId="0" borderId="12" xfId="0" applyNumberFormat="1" applyFont="1" applyFill="1" applyBorder="1" applyAlignment="1">
      <alignment horizontal="right" vertical="top"/>
    </xf>
    <xf numFmtId="2" fontId="11" fillId="0" borderId="12" xfId="0" applyNumberFormat="1" applyFont="1" applyFill="1" applyBorder="1" applyAlignment="1">
      <alignment vertical="top"/>
    </xf>
    <xf numFmtId="0" fontId="11" fillId="3" borderId="13" xfId="0" applyFont="1" applyFill="1" applyBorder="1" applyAlignment="1">
      <alignment vertical="top"/>
    </xf>
    <xf numFmtId="0" fontId="11" fillId="3" borderId="14" xfId="0" applyFont="1" applyFill="1" applyBorder="1" applyAlignment="1">
      <alignment vertical="top"/>
    </xf>
    <xf numFmtId="44" fontId="11" fillId="3" borderId="14" xfId="0" applyNumberFormat="1" applyFont="1" applyFill="1" applyBorder="1" applyAlignment="1">
      <alignment vertical="top"/>
    </xf>
    <xf numFmtId="167" fontId="11" fillId="0" borderId="30" xfId="0" applyNumberFormat="1" applyFont="1" applyFill="1" applyBorder="1" applyAlignment="1">
      <alignment vertical="top"/>
    </xf>
    <xf numFmtId="167" fontId="11" fillId="0" borderId="27" xfId="0" applyNumberFormat="1" applyFont="1" applyFill="1" applyBorder="1" applyAlignment="1">
      <alignment vertical="top"/>
    </xf>
    <xf numFmtId="167" fontId="11" fillId="0" borderId="31" xfId="0" applyNumberFormat="1" applyFont="1" applyFill="1" applyBorder="1" applyAlignment="1">
      <alignment vertical="top"/>
    </xf>
    <xf numFmtId="167" fontId="11" fillId="0" borderId="32" xfId="0" applyNumberFormat="1" applyFont="1" applyFill="1" applyBorder="1" applyAlignment="1">
      <alignment vertical="top"/>
    </xf>
    <xf numFmtId="167" fontId="11" fillId="0" borderId="33" xfId="0" applyNumberFormat="1" applyFont="1" applyFill="1" applyBorder="1" applyAlignment="1">
      <alignment vertical="top"/>
    </xf>
    <xf numFmtId="167" fontId="11" fillId="0" borderId="34" xfId="0" applyNumberFormat="1" applyFont="1" applyFill="1" applyBorder="1" applyAlignment="1">
      <alignment vertical="top"/>
    </xf>
    <xf numFmtId="43" fontId="11" fillId="0" borderId="27" xfId="0" applyNumberFormat="1" applyFont="1" applyFill="1" applyBorder="1" applyAlignment="1">
      <alignment horizontal="right" vertical="top"/>
    </xf>
    <xf numFmtId="44" fontId="11" fillId="0" borderId="17" xfId="17" applyFont="1" applyBorder="1" applyAlignment="1">
      <alignment vertical="top"/>
    </xf>
    <xf numFmtId="44" fontId="11" fillId="0" borderId="17" xfId="0" applyNumberFormat="1" applyFont="1" applyBorder="1" applyAlignment="1">
      <alignment vertical="top"/>
    </xf>
    <xf numFmtId="44" fontId="11" fillId="0" borderId="17" xfId="17" applyNumberFormat="1" applyFont="1" applyBorder="1" applyAlignment="1">
      <alignment vertical="top"/>
    </xf>
    <xf numFmtId="44" fontId="11" fillId="0" borderId="17" xfId="0" applyNumberFormat="1" applyFont="1" applyFill="1" applyBorder="1" applyAlignment="1">
      <alignment vertical="top"/>
    </xf>
    <xf numFmtId="44" fontId="11" fillId="0" borderId="17" xfId="11" applyNumberFormat="1" applyFont="1" applyFill="1" applyBorder="1" applyAlignment="1">
      <alignment vertical="top"/>
    </xf>
    <xf numFmtId="44" fontId="11" fillId="4" borderId="17" xfId="17" applyFont="1" applyFill="1" applyBorder="1" applyAlignment="1">
      <alignment vertical="top"/>
    </xf>
    <xf numFmtId="44" fontId="11" fillId="4" borderId="17" xfId="0" applyNumberFormat="1" applyFont="1" applyFill="1" applyBorder="1" applyAlignment="1">
      <alignment vertical="top"/>
    </xf>
    <xf numFmtId="44" fontId="11" fillId="0" borderId="12" xfId="17" applyFont="1" applyBorder="1" applyAlignment="1">
      <alignment vertical="top"/>
    </xf>
    <xf numFmtId="44" fontId="11" fillId="0" borderId="12" xfId="0" applyNumberFormat="1" applyFont="1" applyBorder="1" applyAlignment="1">
      <alignment vertical="top"/>
    </xf>
    <xf numFmtId="0" fontId="10" fillId="0" borderId="8" xfId="0" applyFont="1" applyFill="1" applyBorder="1" applyAlignment="1">
      <alignment horizontal="center" vertical="center"/>
    </xf>
    <xf numFmtId="167" fontId="10" fillId="0" borderId="8" xfId="0" applyNumberFormat="1" applyFont="1" applyFill="1" applyBorder="1" applyAlignment="1">
      <alignment horizontal="center" vertical="top" wrapText="1"/>
    </xf>
    <xf numFmtId="0" fontId="10" fillId="0" borderId="35" xfId="0" applyFont="1" applyBorder="1" applyAlignment="1">
      <alignment horizontal="center" vertical="top" wrapText="1"/>
    </xf>
    <xf numFmtId="0" fontId="10" fillId="0" borderId="8" xfId="0" applyFont="1" applyFill="1" applyBorder="1" applyAlignment="1">
      <alignment horizontal="center" vertical="center" wrapText="1"/>
    </xf>
    <xf numFmtId="167" fontId="11" fillId="0" borderId="27" xfId="0" applyNumberFormat="1" applyFont="1" applyFill="1" applyBorder="1" applyAlignment="1">
      <alignment vertical="center"/>
    </xf>
    <xf numFmtId="2" fontId="11" fillId="0" borderId="17" xfId="0" applyNumberFormat="1" applyFont="1" applyBorder="1" applyAlignment="1">
      <alignment vertical="top"/>
    </xf>
    <xf numFmtId="43" fontId="11" fillId="0" borderId="17" xfId="0" applyNumberFormat="1" applyFont="1" applyBorder="1" applyAlignment="1">
      <alignment vertical="top"/>
    </xf>
    <xf numFmtId="0" fontId="11" fillId="0" borderId="17" xfId="0" applyFont="1" applyBorder="1" applyAlignment="1">
      <alignment vertical="top"/>
    </xf>
    <xf numFmtId="43" fontId="11" fillId="0" borderId="17" xfId="0" applyNumberFormat="1" applyFont="1" applyFill="1" applyBorder="1" applyAlignment="1">
      <alignment vertical="top"/>
    </xf>
    <xf numFmtId="2" fontId="11" fillId="0" borderId="12" xfId="0" applyNumberFormat="1" applyFont="1" applyBorder="1" applyAlignment="1">
      <alignment vertical="top"/>
    </xf>
    <xf numFmtId="44" fontId="11" fillId="0" borderId="17" xfId="17" applyFont="1" applyBorder="1" applyAlignment="1">
      <alignment vertical="center"/>
    </xf>
    <xf numFmtId="44" fontId="11" fillId="0" borderId="17" xfId="0" applyNumberFormat="1" applyFont="1" applyBorder="1" applyAlignment="1">
      <alignment vertical="center"/>
    </xf>
    <xf numFmtId="0" fontId="11" fillId="0" borderId="0" xfId="0" applyFont="1" applyFill="1" applyAlignment="1">
      <alignment horizontal="left" vertical="top" wrapText="1"/>
    </xf>
  </cellXfs>
  <cellStyles count="18">
    <cellStyle name="Comma" xfId="2" builtinId="3"/>
    <cellStyle name="Comma 2" xfId="7"/>
    <cellStyle name="Currency" xfId="17" builtinId="4"/>
    <cellStyle name="Currency 2 2" xfId="9"/>
    <cellStyle name="Normal" xfId="0" builtinId="0"/>
    <cellStyle name="Normal 2" xfId="3"/>
    <cellStyle name="Normal 2 2" xfId="10"/>
    <cellStyle name="Normal 2 2 2" xfId="13"/>
    <cellStyle name="Normal 2 3" xfId="11"/>
    <cellStyle name="Normal 2 3 4" xfId="16"/>
    <cellStyle name="Normal 2 4" xfId="12"/>
    <cellStyle name="Normal 2 5" xfId="14"/>
    <cellStyle name="Normal 3" xfId="5"/>
    <cellStyle name="Normal 4" xfId="15"/>
    <cellStyle name="Normal 5" xfId="4"/>
    <cellStyle name="Normal_fy0bdgt7" xfId="1"/>
    <cellStyle name="Percent" xfId="6" builtinId="5"/>
    <cellStyle name="Percent 4" xfId="8"/>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0</xdr:colOff>
      <xdr:row>202</xdr:row>
      <xdr:rowOff>0</xdr:rowOff>
    </xdr:from>
    <xdr:ext cx="184731" cy="264560"/>
    <xdr:sp macro="" textlink="">
      <xdr:nvSpPr>
        <xdr:cNvPr id="18" name="TextBox 17">
          <a:extLst>
            <a:ext uri="{FF2B5EF4-FFF2-40B4-BE49-F238E27FC236}">
              <a16:creationId xmlns:a16="http://schemas.microsoft.com/office/drawing/2014/main" id="{00000000-0008-0000-0300-000012000000}"/>
            </a:ext>
          </a:extLst>
        </xdr:cNvPr>
        <xdr:cNvSpPr txBox="1"/>
      </xdr:nvSpPr>
      <xdr:spPr>
        <a:xfrm>
          <a:off x="4895850" y="329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202</xdr:row>
      <xdr:rowOff>0</xdr:rowOff>
    </xdr:from>
    <xdr:ext cx="184731" cy="264560"/>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4895850" y="329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202</xdr:row>
      <xdr:rowOff>0</xdr:rowOff>
    </xdr:from>
    <xdr:ext cx="184731" cy="264560"/>
    <xdr:sp macro="" textlink="">
      <xdr:nvSpPr>
        <xdr:cNvPr id="20" name="TextBox 19">
          <a:extLst>
            <a:ext uri="{FF2B5EF4-FFF2-40B4-BE49-F238E27FC236}">
              <a16:creationId xmlns:a16="http://schemas.microsoft.com/office/drawing/2014/main" id="{00000000-0008-0000-0300-000014000000}"/>
            </a:ext>
          </a:extLst>
        </xdr:cNvPr>
        <xdr:cNvSpPr txBox="1"/>
      </xdr:nvSpPr>
      <xdr:spPr>
        <a:xfrm>
          <a:off x="4895850" y="329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202</xdr:row>
      <xdr:rowOff>0</xdr:rowOff>
    </xdr:from>
    <xdr:ext cx="184731" cy="264560"/>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4895850" y="329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202</xdr:row>
      <xdr:rowOff>0</xdr:rowOff>
    </xdr:from>
    <xdr:ext cx="184731" cy="264560"/>
    <xdr:sp macro="" textlink="">
      <xdr:nvSpPr>
        <xdr:cNvPr id="22" name="TextBox 21">
          <a:extLst>
            <a:ext uri="{FF2B5EF4-FFF2-40B4-BE49-F238E27FC236}">
              <a16:creationId xmlns:a16="http://schemas.microsoft.com/office/drawing/2014/main" id="{00000000-0008-0000-0300-000016000000}"/>
            </a:ext>
          </a:extLst>
        </xdr:cNvPr>
        <xdr:cNvSpPr txBox="1"/>
      </xdr:nvSpPr>
      <xdr:spPr>
        <a:xfrm>
          <a:off x="4895850" y="329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202</xdr:row>
      <xdr:rowOff>0</xdr:rowOff>
    </xdr:from>
    <xdr:ext cx="184731" cy="264560"/>
    <xdr:sp macro="" textlink="">
      <xdr:nvSpPr>
        <xdr:cNvPr id="23" name="TextBox 22">
          <a:extLst>
            <a:ext uri="{FF2B5EF4-FFF2-40B4-BE49-F238E27FC236}">
              <a16:creationId xmlns:a16="http://schemas.microsoft.com/office/drawing/2014/main" id="{00000000-0008-0000-0300-000017000000}"/>
            </a:ext>
          </a:extLst>
        </xdr:cNvPr>
        <xdr:cNvSpPr txBox="1"/>
      </xdr:nvSpPr>
      <xdr:spPr>
        <a:xfrm>
          <a:off x="4895850" y="329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202</xdr:row>
      <xdr:rowOff>0</xdr:rowOff>
    </xdr:from>
    <xdr:ext cx="184731" cy="264560"/>
    <xdr:sp macro="" textlink="">
      <xdr:nvSpPr>
        <xdr:cNvPr id="24" name="TextBox 23">
          <a:extLst>
            <a:ext uri="{FF2B5EF4-FFF2-40B4-BE49-F238E27FC236}">
              <a16:creationId xmlns:a16="http://schemas.microsoft.com/office/drawing/2014/main" id="{00000000-0008-0000-0300-000018000000}"/>
            </a:ext>
          </a:extLst>
        </xdr:cNvPr>
        <xdr:cNvSpPr txBox="1"/>
      </xdr:nvSpPr>
      <xdr:spPr>
        <a:xfrm>
          <a:off x="4895850" y="329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202</xdr:row>
      <xdr:rowOff>0</xdr:rowOff>
    </xdr:from>
    <xdr:ext cx="184731" cy="264560"/>
    <xdr:sp macro="" textlink="">
      <xdr:nvSpPr>
        <xdr:cNvPr id="25" name="TextBox 24">
          <a:extLst>
            <a:ext uri="{FF2B5EF4-FFF2-40B4-BE49-F238E27FC236}">
              <a16:creationId xmlns:a16="http://schemas.microsoft.com/office/drawing/2014/main" id="{00000000-0008-0000-0300-000019000000}"/>
            </a:ext>
          </a:extLst>
        </xdr:cNvPr>
        <xdr:cNvSpPr txBox="1"/>
      </xdr:nvSpPr>
      <xdr:spPr>
        <a:xfrm>
          <a:off x="4895850" y="329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202</xdr:row>
      <xdr:rowOff>0</xdr:rowOff>
    </xdr:from>
    <xdr:ext cx="184731" cy="264560"/>
    <xdr:sp macro="" textlink="">
      <xdr:nvSpPr>
        <xdr:cNvPr id="34" name="TextBox 33">
          <a:extLst>
            <a:ext uri="{FF2B5EF4-FFF2-40B4-BE49-F238E27FC236}">
              <a16:creationId xmlns:a16="http://schemas.microsoft.com/office/drawing/2014/main" id="{00000000-0008-0000-0300-000022000000}"/>
            </a:ext>
          </a:extLst>
        </xdr:cNvPr>
        <xdr:cNvSpPr txBox="1"/>
      </xdr:nvSpPr>
      <xdr:spPr>
        <a:xfrm>
          <a:off x="4895850" y="329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202</xdr:row>
      <xdr:rowOff>0</xdr:rowOff>
    </xdr:from>
    <xdr:ext cx="184731" cy="264560"/>
    <xdr:sp macro="" textlink="">
      <xdr:nvSpPr>
        <xdr:cNvPr id="35" name="TextBox 34">
          <a:extLst>
            <a:ext uri="{FF2B5EF4-FFF2-40B4-BE49-F238E27FC236}">
              <a16:creationId xmlns:a16="http://schemas.microsoft.com/office/drawing/2014/main" id="{00000000-0008-0000-0300-000023000000}"/>
            </a:ext>
          </a:extLst>
        </xdr:cNvPr>
        <xdr:cNvSpPr txBox="1"/>
      </xdr:nvSpPr>
      <xdr:spPr>
        <a:xfrm>
          <a:off x="4895850" y="329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202</xdr:row>
      <xdr:rowOff>0</xdr:rowOff>
    </xdr:from>
    <xdr:ext cx="184731" cy="264560"/>
    <xdr:sp macro="" textlink="">
      <xdr:nvSpPr>
        <xdr:cNvPr id="36" name="TextBox 35">
          <a:extLst>
            <a:ext uri="{FF2B5EF4-FFF2-40B4-BE49-F238E27FC236}">
              <a16:creationId xmlns:a16="http://schemas.microsoft.com/office/drawing/2014/main" id="{00000000-0008-0000-0300-000024000000}"/>
            </a:ext>
          </a:extLst>
        </xdr:cNvPr>
        <xdr:cNvSpPr txBox="1"/>
      </xdr:nvSpPr>
      <xdr:spPr>
        <a:xfrm>
          <a:off x="4895850" y="329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202</xdr:row>
      <xdr:rowOff>0</xdr:rowOff>
    </xdr:from>
    <xdr:ext cx="184731" cy="264560"/>
    <xdr:sp macro="" textlink="">
      <xdr:nvSpPr>
        <xdr:cNvPr id="37" name="TextBox 36">
          <a:extLst>
            <a:ext uri="{FF2B5EF4-FFF2-40B4-BE49-F238E27FC236}">
              <a16:creationId xmlns:a16="http://schemas.microsoft.com/office/drawing/2014/main" id="{00000000-0008-0000-0300-000025000000}"/>
            </a:ext>
          </a:extLst>
        </xdr:cNvPr>
        <xdr:cNvSpPr txBox="1"/>
      </xdr:nvSpPr>
      <xdr:spPr>
        <a:xfrm>
          <a:off x="4895850" y="3292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231</xdr:row>
      <xdr:rowOff>0</xdr:rowOff>
    </xdr:from>
    <xdr:ext cx="184731" cy="264560"/>
    <xdr:sp macro="" textlink="">
      <xdr:nvSpPr>
        <xdr:cNvPr id="46" name="TextBox 45">
          <a:extLst>
            <a:ext uri="{FF2B5EF4-FFF2-40B4-BE49-F238E27FC236}">
              <a16:creationId xmlns:a16="http://schemas.microsoft.com/office/drawing/2014/main" id="{00000000-0008-0000-0300-00002E000000}"/>
            </a:ext>
          </a:extLst>
        </xdr:cNvPr>
        <xdr:cNvSpPr txBox="1"/>
      </xdr:nvSpPr>
      <xdr:spPr>
        <a:xfrm>
          <a:off x="4895850" y="383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231</xdr:row>
      <xdr:rowOff>0</xdr:rowOff>
    </xdr:from>
    <xdr:ext cx="184731" cy="264560"/>
    <xdr:sp macro="" textlink="">
      <xdr:nvSpPr>
        <xdr:cNvPr id="47" name="TextBox 46">
          <a:extLst>
            <a:ext uri="{FF2B5EF4-FFF2-40B4-BE49-F238E27FC236}">
              <a16:creationId xmlns:a16="http://schemas.microsoft.com/office/drawing/2014/main" id="{00000000-0008-0000-0300-00002F000000}"/>
            </a:ext>
          </a:extLst>
        </xdr:cNvPr>
        <xdr:cNvSpPr txBox="1"/>
      </xdr:nvSpPr>
      <xdr:spPr>
        <a:xfrm>
          <a:off x="4895850" y="383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231</xdr:row>
      <xdr:rowOff>0</xdr:rowOff>
    </xdr:from>
    <xdr:ext cx="184731" cy="264560"/>
    <xdr:sp macro="" textlink="">
      <xdr:nvSpPr>
        <xdr:cNvPr id="48" name="TextBox 47">
          <a:extLst>
            <a:ext uri="{FF2B5EF4-FFF2-40B4-BE49-F238E27FC236}">
              <a16:creationId xmlns:a16="http://schemas.microsoft.com/office/drawing/2014/main" id="{00000000-0008-0000-0300-000030000000}"/>
            </a:ext>
          </a:extLst>
        </xdr:cNvPr>
        <xdr:cNvSpPr txBox="1"/>
      </xdr:nvSpPr>
      <xdr:spPr>
        <a:xfrm>
          <a:off x="4895850" y="383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231</xdr:row>
      <xdr:rowOff>0</xdr:rowOff>
    </xdr:from>
    <xdr:ext cx="184731" cy="264560"/>
    <xdr:sp macro="" textlink="">
      <xdr:nvSpPr>
        <xdr:cNvPr id="49" name="TextBox 48">
          <a:extLst>
            <a:ext uri="{FF2B5EF4-FFF2-40B4-BE49-F238E27FC236}">
              <a16:creationId xmlns:a16="http://schemas.microsoft.com/office/drawing/2014/main" id="{00000000-0008-0000-0300-000031000000}"/>
            </a:ext>
          </a:extLst>
        </xdr:cNvPr>
        <xdr:cNvSpPr txBox="1"/>
      </xdr:nvSpPr>
      <xdr:spPr>
        <a:xfrm>
          <a:off x="4895850" y="383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231</xdr:row>
      <xdr:rowOff>0</xdr:rowOff>
    </xdr:from>
    <xdr:ext cx="184731" cy="264560"/>
    <xdr:sp macro="" textlink="">
      <xdr:nvSpPr>
        <xdr:cNvPr id="50" name="TextBox 49">
          <a:extLst>
            <a:ext uri="{FF2B5EF4-FFF2-40B4-BE49-F238E27FC236}">
              <a16:creationId xmlns:a16="http://schemas.microsoft.com/office/drawing/2014/main" id="{00000000-0008-0000-0300-000032000000}"/>
            </a:ext>
          </a:extLst>
        </xdr:cNvPr>
        <xdr:cNvSpPr txBox="1"/>
      </xdr:nvSpPr>
      <xdr:spPr>
        <a:xfrm>
          <a:off x="4895850" y="394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231</xdr:row>
      <xdr:rowOff>0</xdr:rowOff>
    </xdr:from>
    <xdr:ext cx="184731" cy="264560"/>
    <xdr:sp macro="" textlink="">
      <xdr:nvSpPr>
        <xdr:cNvPr id="51" name="TextBox 50">
          <a:extLst>
            <a:ext uri="{FF2B5EF4-FFF2-40B4-BE49-F238E27FC236}">
              <a16:creationId xmlns:a16="http://schemas.microsoft.com/office/drawing/2014/main" id="{00000000-0008-0000-0300-000033000000}"/>
            </a:ext>
          </a:extLst>
        </xdr:cNvPr>
        <xdr:cNvSpPr txBox="1"/>
      </xdr:nvSpPr>
      <xdr:spPr>
        <a:xfrm>
          <a:off x="4895850" y="394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231</xdr:row>
      <xdr:rowOff>0</xdr:rowOff>
    </xdr:from>
    <xdr:ext cx="184731" cy="264560"/>
    <xdr:sp macro="" textlink="">
      <xdr:nvSpPr>
        <xdr:cNvPr id="52" name="TextBox 51">
          <a:extLst>
            <a:ext uri="{FF2B5EF4-FFF2-40B4-BE49-F238E27FC236}">
              <a16:creationId xmlns:a16="http://schemas.microsoft.com/office/drawing/2014/main" id="{00000000-0008-0000-0300-000034000000}"/>
            </a:ext>
          </a:extLst>
        </xdr:cNvPr>
        <xdr:cNvSpPr txBox="1"/>
      </xdr:nvSpPr>
      <xdr:spPr>
        <a:xfrm>
          <a:off x="4895850" y="394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0</xdr:colOff>
      <xdr:row>231</xdr:row>
      <xdr:rowOff>0</xdr:rowOff>
    </xdr:from>
    <xdr:ext cx="184731" cy="264560"/>
    <xdr:sp macro="" textlink="">
      <xdr:nvSpPr>
        <xdr:cNvPr id="53" name="TextBox 52">
          <a:extLst>
            <a:ext uri="{FF2B5EF4-FFF2-40B4-BE49-F238E27FC236}">
              <a16:creationId xmlns:a16="http://schemas.microsoft.com/office/drawing/2014/main" id="{00000000-0008-0000-0300-000035000000}"/>
            </a:ext>
          </a:extLst>
        </xdr:cNvPr>
        <xdr:cNvSpPr txBox="1"/>
      </xdr:nvSpPr>
      <xdr:spPr>
        <a:xfrm>
          <a:off x="4895850" y="394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202</xdr:row>
      <xdr:rowOff>0</xdr:rowOff>
    </xdr:from>
    <xdr:ext cx="184731" cy="264560"/>
    <xdr:sp macro="" textlink="">
      <xdr:nvSpPr>
        <xdr:cNvPr id="26" name="TextBox 25">
          <a:extLst>
            <a:ext uri="{FF2B5EF4-FFF2-40B4-BE49-F238E27FC236}">
              <a16:creationId xmlns:a16="http://schemas.microsoft.com/office/drawing/2014/main" id="{00000000-0008-0000-0300-00001A000000}"/>
            </a:ext>
          </a:extLst>
        </xdr:cNvPr>
        <xdr:cNvSpPr txBox="1"/>
      </xdr:nvSpPr>
      <xdr:spPr>
        <a:xfrm>
          <a:off x="48482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202</xdr:row>
      <xdr:rowOff>0</xdr:rowOff>
    </xdr:from>
    <xdr:ext cx="184731" cy="264560"/>
    <xdr:sp macro="" textlink="">
      <xdr:nvSpPr>
        <xdr:cNvPr id="27" name="TextBox 26">
          <a:extLst>
            <a:ext uri="{FF2B5EF4-FFF2-40B4-BE49-F238E27FC236}">
              <a16:creationId xmlns:a16="http://schemas.microsoft.com/office/drawing/2014/main" id="{00000000-0008-0000-0300-00001B000000}"/>
            </a:ext>
          </a:extLst>
        </xdr:cNvPr>
        <xdr:cNvSpPr txBox="1"/>
      </xdr:nvSpPr>
      <xdr:spPr>
        <a:xfrm>
          <a:off x="48482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202</xdr:row>
      <xdr:rowOff>0</xdr:rowOff>
    </xdr:from>
    <xdr:ext cx="184731" cy="264560"/>
    <xdr:sp macro="" textlink="">
      <xdr:nvSpPr>
        <xdr:cNvPr id="28" name="TextBox 27">
          <a:extLst>
            <a:ext uri="{FF2B5EF4-FFF2-40B4-BE49-F238E27FC236}">
              <a16:creationId xmlns:a16="http://schemas.microsoft.com/office/drawing/2014/main" id="{00000000-0008-0000-0300-00001C000000}"/>
            </a:ext>
          </a:extLst>
        </xdr:cNvPr>
        <xdr:cNvSpPr txBox="1"/>
      </xdr:nvSpPr>
      <xdr:spPr>
        <a:xfrm>
          <a:off x="48482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202</xdr:row>
      <xdr:rowOff>0</xdr:rowOff>
    </xdr:from>
    <xdr:ext cx="184731" cy="264560"/>
    <xdr:sp macro="" textlink="">
      <xdr:nvSpPr>
        <xdr:cNvPr id="29" name="TextBox 28">
          <a:extLst>
            <a:ext uri="{FF2B5EF4-FFF2-40B4-BE49-F238E27FC236}">
              <a16:creationId xmlns:a16="http://schemas.microsoft.com/office/drawing/2014/main" id="{00000000-0008-0000-0300-00001D000000}"/>
            </a:ext>
          </a:extLst>
        </xdr:cNvPr>
        <xdr:cNvSpPr txBox="1"/>
      </xdr:nvSpPr>
      <xdr:spPr>
        <a:xfrm>
          <a:off x="48482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202</xdr:row>
      <xdr:rowOff>0</xdr:rowOff>
    </xdr:from>
    <xdr:ext cx="184731" cy="264560"/>
    <xdr:sp macro="" textlink="">
      <xdr:nvSpPr>
        <xdr:cNvPr id="30" name="TextBox 29">
          <a:extLst>
            <a:ext uri="{FF2B5EF4-FFF2-40B4-BE49-F238E27FC236}">
              <a16:creationId xmlns:a16="http://schemas.microsoft.com/office/drawing/2014/main" id="{00000000-0008-0000-0300-00001E000000}"/>
            </a:ext>
          </a:extLst>
        </xdr:cNvPr>
        <xdr:cNvSpPr txBox="1"/>
      </xdr:nvSpPr>
      <xdr:spPr>
        <a:xfrm>
          <a:off x="48482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202</xdr:row>
      <xdr:rowOff>0</xdr:rowOff>
    </xdr:from>
    <xdr:ext cx="184731" cy="264560"/>
    <xdr:sp macro="" textlink="">
      <xdr:nvSpPr>
        <xdr:cNvPr id="31" name="TextBox 30">
          <a:extLst>
            <a:ext uri="{FF2B5EF4-FFF2-40B4-BE49-F238E27FC236}">
              <a16:creationId xmlns:a16="http://schemas.microsoft.com/office/drawing/2014/main" id="{00000000-0008-0000-0300-00001F000000}"/>
            </a:ext>
          </a:extLst>
        </xdr:cNvPr>
        <xdr:cNvSpPr txBox="1"/>
      </xdr:nvSpPr>
      <xdr:spPr>
        <a:xfrm>
          <a:off x="48482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202</xdr:row>
      <xdr:rowOff>0</xdr:rowOff>
    </xdr:from>
    <xdr:ext cx="184731" cy="264560"/>
    <xdr:sp macro="" textlink="">
      <xdr:nvSpPr>
        <xdr:cNvPr id="32" name="TextBox 31">
          <a:extLst>
            <a:ext uri="{FF2B5EF4-FFF2-40B4-BE49-F238E27FC236}">
              <a16:creationId xmlns:a16="http://schemas.microsoft.com/office/drawing/2014/main" id="{00000000-0008-0000-0300-000020000000}"/>
            </a:ext>
          </a:extLst>
        </xdr:cNvPr>
        <xdr:cNvSpPr txBox="1"/>
      </xdr:nvSpPr>
      <xdr:spPr>
        <a:xfrm>
          <a:off x="48482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202</xdr:row>
      <xdr:rowOff>0</xdr:rowOff>
    </xdr:from>
    <xdr:ext cx="184731" cy="264560"/>
    <xdr:sp macro="" textlink="">
      <xdr:nvSpPr>
        <xdr:cNvPr id="33" name="TextBox 32">
          <a:extLst>
            <a:ext uri="{FF2B5EF4-FFF2-40B4-BE49-F238E27FC236}">
              <a16:creationId xmlns:a16="http://schemas.microsoft.com/office/drawing/2014/main" id="{00000000-0008-0000-0300-000021000000}"/>
            </a:ext>
          </a:extLst>
        </xdr:cNvPr>
        <xdr:cNvSpPr txBox="1"/>
      </xdr:nvSpPr>
      <xdr:spPr>
        <a:xfrm>
          <a:off x="48482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231</xdr:row>
      <xdr:rowOff>0</xdr:rowOff>
    </xdr:from>
    <xdr:ext cx="184731" cy="264560"/>
    <xdr:sp macro="" textlink="">
      <xdr:nvSpPr>
        <xdr:cNvPr id="42" name="TextBox 41">
          <a:extLst>
            <a:ext uri="{FF2B5EF4-FFF2-40B4-BE49-F238E27FC236}">
              <a16:creationId xmlns:a16="http://schemas.microsoft.com/office/drawing/2014/main" id="{00000000-0008-0000-0300-00002A000000}"/>
            </a:ext>
          </a:extLst>
        </xdr:cNvPr>
        <xdr:cNvSpPr txBox="1"/>
      </xdr:nvSpPr>
      <xdr:spPr>
        <a:xfrm>
          <a:off x="48482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231</xdr:row>
      <xdr:rowOff>0</xdr:rowOff>
    </xdr:from>
    <xdr:ext cx="184731" cy="264560"/>
    <xdr:sp macro="" textlink="">
      <xdr:nvSpPr>
        <xdr:cNvPr id="43" name="TextBox 42">
          <a:extLst>
            <a:ext uri="{FF2B5EF4-FFF2-40B4-BE49-F238E27FC236}">
              <a16:creationId xmlns:a16="http://schemas.microsoft.com/office/drawing/2014/main" id="{00000000-0008-0000-0300-00002B000000}"/>
            </a:ext>
          </a:extLst>
        </xdr:cNvPr>
        <xdr:cNvSpPr txBox="1"/>
      </xdr:nvSpPr>
      <xdr:spPr>
        <a:xfrm>
          <a:off x="48482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231</xdr:row>
      <xdr:rowOff>0</xdr:rowOff>
    </xdr:from>
    <xdr:ext cx="184731" cy="264560"/>
    <xdr:sp macro="" textlink="">
      <xdr:nvSpPr>
        <xdr:cNvPr id="44" name="TextBox 43">
          <a:extLst>
            <a:ext uri="{FF2B5EF4-FFF2-40B4-BE49-F238E27FC236}">
              <a16:creationId xmlns:a16="http://schemas.microsoft.com/office/drawing/2014/main" id="{00000000-0008-0000-0300-00002C000000}"/>
            </a:ext>
          </a:extLst>
        </xdr:cNvPr>
        <xdr:cNvSpPr txBox="1"/>
      </xdr:nvSpPr>
      <xdr:spPr>
        <a:xfrm>
          <a:off x="48482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231</xdr:row>
      <xdr:rowOff>0</xdr:rowOff>
    </xdr:from>
    <xdr:ext cx="184731" cy="264560"/>
    <xdr:sp macro="" textlink="">
      <xdr:nvSpPr>
        <xdr:cNvPr id="45" name="TextBox 44">
          <a:extLst>
            <a:ext uri="{FF2B5EF4-FFF2-40B4-BE49-F238E27FC236}">
              <a16:creationId xmlns:a16="http://schemas.microsoft.com/office/drawing/2014/main" id="{00000000-0008-0000-0300-00002D000000}"/>
            </a:ext>
          </a:extLst>
        </xdr:cNvPr>
        <xdr:cNvSpPr txBox="1"/>
      </xdr:nvSpPr>
      <xdr:spPr>
        <a:xfrm>
          <a:off x="48482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231</xdr:row>
      <xdr:rowOff>0</xdr:rowOff>
    </xdr:from>
    <xdr:ext cx="184731" cy="264560"/>
    <xdr:sp macro="" textlink="">
      <xdr:nvSpPr>
        <xdr:cNvPr id="54" name="TextBox 53">
          <a:extLst>
            <a:ext uri="{FF2B5EF4-FFF2-40B4-BE49-F238E27FC236}">
              <a16:creationId xmlns:a16="http://schemas.microsoft.com/office/drawing/2014/main" id="{00000000-0008-0000-0300-000036000000}"/>
            </a:ext>
          </a:extLst>
        </xdr:cNvPr>
        <xdr:cNvSpPr txBox="1"/>
      </xdr:nvSpPr>
      <xdr:spPr>
        <a:xfrm>
          <a:off x="4848225" y="403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231</xdr:row>
      <xdr:rowOff>0</xdr:rowOff>
    </xdr:from>
    <xdr:ext cx="184731" cy="264560"/>
    <xdr:sp macro="" textlink="">
      <xdr:nvSpPr>
        <xdr:cNvPr id="55" name="TextBox 54">
          <a:extLst>
            <a:ext uri="{FF2B5EF4-FFF2-40B4-BE49-F238E27FC236}">
              <a16:creationId xmlns:a16="http://schemas.microsoft.com/office/drawing/2014/main" id="{00000000-0008-0000-0300-000037000000}"/>
            </a:ext>
          </a:extLst>
        </xdr:cNvPr>
        <xdr:cNvSpPr txBox="1"/>
      </xdr:nvSpPr>
      <xdr:spPr>
        <a:xfrm>
          <a:off x="4848225" y="403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231</xdr:row>
      <xdr:rowOff>0</xdr:rowOff>
    </xdr:from>
    <xdr:ext cx="184731" cy="264560"/>
    <xdr:sp macro="" textlink="">
      <xdr:nvSpPr>
        <xdr:cNvPr id="56" name="TextBox 55">
          <a:extLst>
            <a:ext uri="{FF2B5EF4-FFF2-40B4-BE49-F238E27FC236}">
              <a16:creationId xmlns:a16="http://schemas.microsoft.com/office/drawing/2014/main" id="{00000000-0008-0000-0300-000038000000}"/>
            </a:ext>
          </a:extLst>
        </xdr:cNvPr>
        <xdr:cNvSpPr txBox="1"/>
      </xdr:nvSpPr>
      <xdr:spPr>
        <a:xfrm>
          <a:off x="4848225" y="403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0</xdr:colOff>
      <xdr:row>231</xdr:row>
      <xdr:rowOff>0</xdr:rowOff>
    </xdr:from>
    <xdr:ext cx="184731" cy="264560"/>
    <xdr:sp macro="" textlink="">
      <xdr:nvSpPr>
        <xdr:cNvPr id="57" name="TextBox 56">
          <a:extLst>
            <a:ext uri="{FF2B5EF4-FFF2-40B4-BE49-F238E27FC236}">
              <a16:creationId xmlns:a16="http://schemas.microsoft.com/office/drawing/2014/main" id="{00000000-0008-0000-0300-000039000000}"/>
            </a:ext>
          </a:extLst>
        </xdr:cNvPr>
        <xdr:cNvSpPr txBox="1"/>
      </xdr:nvSpPr>
      <xdr:spPr>
        <a:xfrm>
          <a:off x="4848225" y="403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H45"/>
  <sheetViews>
    <sheetView topLeftCell="A10" zoomScaleNormal="100" workbookViewId="0">
      <selection activeCell="B23" sqref="B23:F23"/>
    </sheetView>
  </sheetViews>
  <sheetFormatPr defaultColWidth="9.140625" defaultRowHeight="15.75" x14ac:dyDescent="0.25"/>
  <cols>
    <col min="1" max="1" width="47.7109375" style="1" bestFit="1" customWidth="1"/>
    <col min="2" max="2" width="9.28515625" style="1" bestFit="1" customWidth="1"/>
    <col min="3" max="3" width="10.7109375" style="1" bestFit="1" customWidth="1"/>
    <col min="4" max="4" width="9.28515625" style="1" bestFit="1" customWidth="1"/>
    <col min="5" max="5" width="8.28515625" style="3" bestFit="1" customWidth="1"/>
    <col min="6" max="6" width="8.140625" style="1" bestFit="1" customWidth="1"/>
    <col min="7" max="7" width="9.140625" style="1"/>
    <col min="8" max="8" width="10" style="1" bestFit="1" customWidth="1"/>
    <col min="9" max="16384" width="9.140625" style="1"/>
  </cols>
  <sheetData>
    <row r="1" spans="1:8" ht="13.5" customHeight="1" x14ac:dyDescent="0.25">
      <c r="A1" s="112" t="s">
        <v>0</v>
      </c>
      <c r="B1" s="92"/>
      <c r="C1" s="92"/>
      <c r="D1" s="92"/>
      <c r="E1" s="92"/>
    </row>
    <row r="2" spans="1:8" ht="16.5" customHeight="1" x14ac:dyDescent="0.25">
      <c r="A2" s="113" t="s">
        <v>1</v>
      </c>
      <c r="B2" s="92"/>
      <c r="C2" s="92"/>
      <c r="D2" s="92"/>
      <c r="E2" s="92"/>
    </row>
    <row r="3" spans="1:8" ht="16.5" thickBot="1" x14ac:dyDescent="0.3">
      <c r="A3" s="2"/>
    </row>
    <row r="4" spans="1:8" s="8" customFormat="1" ht="80.25" thickTop="1" thickBot="1" x14ac:dyDescent="0.25">
      <c r="A4" s="4" t="s">
        <v>2</v>
      </c>
      <c r="B4" s="5" t="s">
        <v>3</v>
      </c>
      <c r="C4" s="6" t="s">
        <v>4</v>
      </c>
      <c r="D4" s="5" t="s">
        <v>5</v>
      </c>
      <c r="E4" s="7" t="s">
        <v>6</v>
      </c>
      <c r="F4" s="5" t="s">
        <v>7</v>
      </c>
    </row>
    <row r="5" spans="1:8" ht="17.25" thickTop="1" thickBot="1" x14ac:dyDescent="0.3">
      <c r="A5" s="9"/>
    </row>
    <row r="6" spans="1:8" ht="16.5" thickBot="1" x14ac:dyDescent="0.3">
      <c r="A6" s="10" t="s">
        <v>8</v>
      </c>
    </row>
    <row r="7" spans="1:8" ht="15.6" customHeight="1" x14ac:dyDescent="0.25">
      <c r="A7" s="11" t="s">
        <v>9</v>
      </c>
      <c r="B7" s="67">
        <v>160.53</v>
      </c>
      <c r="C7" s="67">
        <v>0</v>
      </c>
      <c r="D7" s="67">
        <f>B7+C7</f>
        <v>160.53</v>
      </c>
      <c r="E7" s="94">
        <f>(ROUND(C7,2))*30</f>
        <v>0</v>
      </c>
      <c r="F7" s="95">
        <f>C7/B7</f>
        <v>0</v>
      </c>
      <c r="G7" s="12"/>
      <c r="H7" s="32"/>
    </row>
    <row r="8" spans="1:8" ht="15.6" customHeight="1" x14ac:dyDescent="0.25">
      <c r="A8" s="128" t="s">
        <v>10</v>
      </c>
      <c r="B8" s="67">
        <v>144.94999999999999</v>
      </c>
      <c r="C8" s="67">
        <v>0</v>
      </c>
      <c r="D8" s="67">
        <f t="shared" ref="D8:D37" si="0">B8+C8</f>
        <v>144.94999999999999</v>
      </c>
      <c r="E8" s="94">
        <f t="shared" ref="E8:E37" si="1">(ROUND(C8,2))*30</f>
        <v>0</v>
      </c>
      <c r="F8" s="95">
        <f t="shared" ref="F8:F37" si="2">C8/B8</f>
        <v>0</v>
      </c>
      <c r="G8" s="12"/>
      <c r="H8" s="32"/>
    </row>
    <row r="9" spans="1:8" ht="15.6" customHeight="1" x14ac:dyDescent="0.25">
      <c r="A9" s="129" t="s">
        <v>11</v>
      </c>
      <c r="B9" s="67">
        <v>166.97</v>
      </c>
      <c r="C9" s="67">
        <v>0</v>
      </c>
      <c r="D9" s="67">
        <f t="shared" si="0"/>
        <v>166.97</v>
      </c>
      <c r="E9" s="94">
        <f t="shared" si="1"/>
        <v>0</v>
      </c>
      <c r="F9" s="95">
        <f t="shared" si="2"/>
        <v>0</v>
      </c>
      <c r="G9" s="12"/>
      <c r="H9" s="32"/>
    </row>
    <row r="10" spans="1:8" ht="15.6" customHeight="1" x14ac:dyDescent="0.25">
      <c r="A10" s="129" t="s">
        <v>12</v>
      </c>
      <c r="B10" s="67">
        <v>159.08000000000001</v>
      </c>
      <c r="C10" s="67">
        <v>0</v>
      </c>
      <c r="D10" s="67">
        <f t="shared" si="0"/>
        <v>159.08000000000001</v>
      </c>
      <c r="E10" s="94">
        <f t="shared" si="1"/>
        <v>0</v>
      </c>
      <c r="F10" s="95">
        <f t="shared" si="2"/>
        <v>0</v>
      </c>
      <c r="G10" s="12"/>
      <c r="H10" s="32"/>
    </row>
    <row r="11" spans="1:8" ht="15.6" customHeight="1" x14ac:dyDescent="0.25">
      <c r="A11" s="129" t="s">
        <v>13</v>
      </c>
      <c r="B11" s="67">
        <v>160.58000000000001</v>
      </c>
      <c r="C11" s="67">
        <v>0</v>
      </c>
      <c r="D11" s="67">
        <f t="shared" si="0"/>
        <v>160.58000000000001</v>
      </c>
      <c r="E11" s="94">
        <f t="shared" si="1"/>
        <v>0</v>
      </c>
      <c r="F11" s="95">
        <f t="shared" si="2"/>
        <v>0</v>
      </c>
      <c r="G11" s="12"/>
      <c r="H11" s="32"/>
    </row>
    <row r="12" spans="1:8" ht="15.6" customHeight="1" x14ac:dyDescent="0.25">
      <c r="A12" s="130" t="s">
        <v>14</v>
      </c>
      <c r="B12" s="67">
        <v>168.93</v>
      </c>
      <c r="C12" s="67">
        <v>0</v>
      </c>
      <c r="D12" s="67">
        <f t="shared" si="0"/>
        <v>168.93</v>
      </c>
      <c r="E12" s="94">
        <f t="shared" si="1"/>
        <v>0</v>
      </c>
      <c r="F12" s="95">
        <f t="shared" si="2"/>
        <v>0</v>
      </c>
      <c r="G12" s="12"/>
      <c r="H12" s="32"/>
    </row>
    <row r="13" spans="1:8" ht="15.6" customHeight="1" x14ac:dyDescent="0.25">
      <c r="A13" s="130" t="s">
        <v>15</v>
      </c>
      <c r="B13" s="67">
        <v>158.9</v>
      </c>
      <c r="C13" s="67">
        <v>0</v>
      </c>
      <c r="D13" s="67">
        <f t="shared" si="0"/>
        <v>158.9</v>
      </c>
      <c r="E13" s="94">
        <f t="shared" si="1"/>
        <v>0</v>
      </c>
      <c r="F13" s="95">
        <f t="shared" si="2"/>
        <v>0</v>
      </c>
      <c r="G13" s="12"/>
      <c r="H13" s="32"/>
    </row>
    <row r="14" spans="1:8" ht="15.6" customHeight="1" x14ac:dyDescent="0.25">
      <c r="A14" s="130" t="s">
        <v>16</v>
      </c>
      <c r="B14" s="67">
        <v>156.68</v>
      </c>
      <c r="C14" s="67">
        <v>0</v>
      </c>
      <c r="D14" s="67">
        <f t="shared" si="0"/>
        <v>156.68</v>
      </c>
      <c r="E14" s="94">
        <f t="shared" si="1"/>
        <v>0</v>
      </c>
      <c r="F14" s="95">
        <f t="shared" si="2"/>
        <v>0</v>
      </c>
      <c r="G14" s="12"/>
      <c r="H14" s="32"/>
    </row>
    <row r="15" spans="1:8" ht="15.6" customHeight="1" x14ac:dyDescent="0.25">
      <c r="A15" s="130" t="s">
        <v>17</v>
      </c>
      <c r="B15" s="67">
        <v>158.97999999999999</v>
      </c>
      <c r="C15" s="67">
        <v>0</v>
      </c>
      <c r="D15" s="67">
        <f t="shared" si="0"/>
        <v>158.97999999999999</v>
      </c>
      <c r="E15" s="94">
        <f t="shared" si="1"/>
        <v>0</v>
      </c>
      <c r="F15" s="95">
        <f t="shared" si="2"/>
        <v>0</v>
      </c>
      <c r="G15" s="12"/>
      <c r="H15" s="32"/>
    </row>
    <row r="16" spans="1:8" ht="15.6" customHeight="1" x14ac:dyDescent="0.25">
      <c r="A16" s="130" t="s">
        <v>18</v>
      </c>
      <c r="B16" s="67">
        <v>147.24</v>
      </c>
      <c r="C16" s="67">
        <v>0</v>
      </c>
      <c r="D16" s="67">
        <f t="shared" si="0"/>
        <v>147.24</v>
      </c>
      <c r="E16" s="94">
        <f t="shared" si="1"/>
        <v>0</v>
      </c>
      <c r="F16" s="95">
        <f t="shared" si="2"/>
        <v>0</v>
      </c>
      <c r="G16" s="12"/>
      <c r="H16" s="32"/>
    </row>
    <row r="17" spans="1:8" ht="15.6" customHeight="1" x14ac:dyDescent="0.25">
      <c r="A17" s="130" t="s">
        <v>19</v>
      </c>
      <c r="B17" s="67">
        <v>155.25</v>
      </c>
      <c r="C17" s="67">
        <v>0</v>
      </c>
      <c r="D17" s="67">
        <f t="shared" si="0"/>
        <v>155.25</v>
      </c>
      <c r="E17" s="94">
        <f t="shared" si="1"/>
        <v>0</v>
      </c>
      <c r="F17" s="95">
        <f t="shared" si="2"/>
        <v>0</v>
      </c>
      <c r="G17" s="12"/>
      <c r="H17" s="32"/>
    </row>
    <row r="18" spans="1:8" ht="15.6" customHeight="1" x14ac:dyDescent="0.25">
      <c r="A18" s="130" t="s">
        <v>20</v>
      </c>
      <c r="B18" s="67">
        <v>167.29</v>
      </c>
      <c r="C18" s="67">
        <v>0</v>
      </c>
      <c r="D18" s="67">
        <f t="shared" si="0"/>
        <v>167.29</v>
      </c>
      <c r="E18" s="94">
        <f t="shared" si="1"/>
        <v>0</v>
      </c>
      <c r="F18" s="95">
        <f t="shared" si="2"/>
        <v>0</v>
      </c>
      <c r="G18" s="12"/>
      <c r="H18" s="32"/>
    </row>
    <row r="19" spans="1:8" ht="15.6" customHeight="1" x14ac:dyDescent="0.25">
      <c r="A19" s="130" t="s">
        <v>21</v>
      </c>
      <c r="B19" s="67">
        <v>160.69999999999999</v>
      </c>
      <c r="C19" s="67">
        <v>0</v>
      </c>
      <c r="D19" s="67">
        <f t="shared" si="0"/>
        <v>160.69999999999999</v>
      </c>
      <c r="E19" s="94">
        <f t="shared" si="1"/>
        <v>0</v>
      </c>
      <c r="F19" s="95">
        <f t="shared" si="2"/>
        <v>0</v>
      </c>
      <c r="G19" s="12"/>
      <c r="H19" s="32"/>
    </row>
    <row r="20" spans="1:8" ht="15.6" customHeight="1" x14ac:dyDescent="0.25">
      <c r="A20" s="130" t="s">
        <v>22</v>
      </c>
      <c r="B20" s="67">
        <v>171.53</v>
      </c>
      <c r="C20" s="67">
        <v>0</v>
      </c>
      <c r="D20" s="67">
        <f t="shared" si="0"/>
        <v>171.53</v>
      </c>
      <c r="E20" s="94">
        <f t="shared" si="1"/>
        <v>0</v>
      </c>
      <c r="F20" s="95">
        <f t="shared" si="2"/>
        <v>0</v>
      </c>
      <c r="G20" s="12"/>
      <c r="H20" s="32"/>
    </row>
    <row r="21" spans="1:8" ht="15.6" customHeight="1" x14ac:dyDescent="0.25">
      <c r="A21" s="130" t="s">
        <v>23</v>
      </c>
      <c r="B21" s="67">
        <v>161.47999999999999</v>
      </c>
      <c r="C21" s="67">
        <v>0</v>
      </c>
      <c r="D21" s="67">
        <f t="shared" si="0"/>
        <v>161.47999999999999</v>
      </c>
      <c r="E21" s="94">
        <f>(ROUND(C21,2))*30</f>
        <v>0</v>
      </c>
      <c r="F21" s="95">
        <f t="shared" si="2"/>
        <v>0</v>
      </c>
      <c r="G21" s="12"/>
      <c r="H21" s="32"/>
    </row>
    <row r="22" spans="1:8" s="14" customFormat="1" ht="15.6" customHeight="1" x14ac:dyDescent="0.25">
      <c r="A22" s="130" t="s">
        <v>24</v>
      </c>
      <c r="B22" s="131">
        <v>165.06</v>
      </c>
      <c r="C22" s="67">
        <v>0</v>
      </c>
      <c r="D22" s="67">
        <f t="shared" si="0"/>
        <v>165.06</v>
      </c>
      <c r="E22" s="94">
        <f t="shared" si="1"/>
        <v>0</v>
      </c>
      <c r="F22" s="95">
        <f t="shared" si="2"/>
        <v>0</v>
      </c>
      <c r="G22" s="12"/>
      <c r="H22" s="32"/>
    </row>
    <row r="23" spans="1:8" ht="15.6" customHeight="1" x14ac:dyDescent="0.25">
      <c r="A23" s="132" t="s">
        <v>25</v>
      </c>
      <c r="B23" s="133"/>
      <c r="C23" s="67"/>
      <c r="D23" s="133"/>
      <c r="E23" s="94"/>
      <c r="F23" s="95"/>
      <c r="G23" s="12"/>
      <c r="H23" s="32"/>
    </row>
    <row r="24" spans="1:8" ht="15.6" customHeight="1" x14ac:dyDescent="0.25">
      <c r="A24" s="134" t="s">
        <v>26</v>
      </c>
      <c r="B24" s="67">
        <v>157.62</v>
      </c>
      <c r="C24" s="67">
        <v>0</v>
      </c>
      <c r="D24" s="67">
        <f t="shared" si="0"/>
        <v>157.62</v>
      </c>
      <c r="E24" s="94">
        <f t="shared" si="1"/>
        <v>0</v>
      </c>
      <c r="F24" s="95">
        <f t="shared" si="2"/>
        <v>0</v>
      </c>
      <c r="G24" s="12"/>
      <c r="H24" s="32"/>
    </row>
    <row r="25" spans="1:8" ht="15.6" customHeight="1" x14ac:dyDescent="0.25">
      <c r="A25" s="134" t="s">
        <v>27</v>
      </c>
      <c r="B25" s="67">
        <v>157.62</v>
      </c>
      <c r="C25" s="67">
        <v>0</v>
      </c>
      <c r="D25" s="67">
        <f t="shared" si="0"/>
        <v>157.62</v>
      </c>
      <c r="E25" s="94">
        <f t="shared" si="1"/>
        <v>0</v>
      </c>
      <c r="F25" s="95">
        <f t="shared" si="2"/>
        <v>0</v>
      </c>
      <c r="G25" s="12"/>
      <c r="H25" s="32"/>
    </row>
    <row r="26" spans="1:8" ht="15.6" customHeight="1" x14ac:dyDescent="0.25">
      <c r="A26" s="134" t="s">
        <v>28</v>
      </c>
      <c r="B26" s="67">
        <v>157.62</v>
      </c>
      <c r="C26" s="67">
        <v>0</v>
      </c>
      <c r="D26" s="67">
        <f t="shared" si="0"/>
        <v>157.62</v>
      </c>
      <c r="E26" s="94">
        <f t="shared" si="1"/>
        <v>0</v>
      </c>
      <c r="F26" s="95">
        <f t="shared" si="2"/>
        <v>0</v>
      </c>
      <c r="G26" s="12"/>
      <c r="H26" s="32"/>
    </row>
    <row r="27" spans="1:8" ht="15.6" customHeight="1" x14ac:dyDescent="0.25">
      <c r="A27" s="134" t="s">
        <v>29</v>
      </c>
      <c r="B27" s="67">
        <v>157.62</v>
      </c>
      <c r="C27" s="67">
        <v>0</v>
      </c>
      <c r="D27" s="67">
        <f t="shared" si="0"/>
        <v>157.62</v>
      </c>
      <c r="E27" s="94">
        <f t="shared" si="1"/>
        <v>0</v>
      </c>
      <c r="F27" s="95">
        <f t="shared" si="2"/>
        <v>0</v>
      </c>
      <c r="G27" s="12"/>
      <c r="H27" s="32"/>
    </row>
    <row r="28" spans="1:8" ht="15.6" customHeight="1" x14ac:dyDescent="0.25">
      <c r="A28" s="134" t="s">
        <v>30</v>
      </c>
      <c r="B28" s="67">
        <v>157.62</v>
      </c>
      <c r="C28" s="67">
        <v>0</v>
      </c>
      <c r="D28" s="67">
        <f t="shared" si="0"/>
        <v>157.62</v>
      </c>
      <c r="E28" s="94">
        <f t="shared" si="1"/>
        <v>0</v>
      </c>
      <c r="F28" s="95">
        <f t="shared" si="2"/>
        <v>0</v>
      </c>
      <c r="G28" s="12"/>
      <c r="H28" s="32"/>
    </row>
    <row r="29" spans="1:8" ht="15.6" customHeight="1" x14ac:dyDescent="0.25">
      <c r="A29" s="130" t="s">
        <v>31</v>
      </c>
      <c r="B29" s="67">
        <v>165</v>
      </c>
      <c r="C29" s="67">
        <v>0</v>
      </c>
      <c r="D29" s="67">
        <f t="shared" si="0"/>
        <v>165</v>
      </c>
      <c r="E29" s="94">
        <f t="shared" si="1"/>
        <v>0</v>
      </c>
      <c r="F29" s="95">
        <f t="shared" si="2"/>
        <v>0</v>
      </c>
      <c r="G29" s="12"/>
      <c r="H29" s="32"/>
    </row>
    <row r="30" spans="1:8" ht="15.6" customHeight="1" x14ac:dyDescent="0.25">
      <c r="A30" s="130" t="s">
        <v>32</v>
      </c>
      <c r="B30" s="67">
        <v>172.98</v>
      </c>
      <c r="C30" s="67">
        <v>0</v>
      </c>
      <c r="D30" s="67">
        <f t="shared" si="0"/>
        <v>172.98</v>
      </c>
      <c r="E30" s="94">
        <f t="shared" si="1"/>
        <v>0</v>
      </c>
      <c r="F30" s="95">
        <f t="shared" si="2"/>
        <v>0</v>
      </c>
      <c r="G30" s="12"/>
      <c r="H30" s="32"/>
    </row>
    <row r="31" spans="1:8" ht="15.6" customHeight="1" x14ac:dyDescent="0.25">
      <c r="A31" s="130" t="s">
        <v>33</v>
      </c>
      <c r="B31" s="67">
        <v>153.15</v>
      </c>
      <c r="C31" s="67">
        <v>0</v>
      </c>
      <c r="D31" s="67">
        <f t="shared" si="0"/>
        <v>153.15</v>
      </c>
      <c r="E31" s="94">
        <f t="shared" si="1"/>
        <v>0</v>
      </c>
      <c r="F31" s="95">
        <f t="shared" si="2"/>
        <v>0</v>
      </c>
      <c r="G31" s="12"/>
      <c r="H31" s="32"/>
    </row>
    <row r="32" spans="1:8" ht="15.6" customHeight="1" x14ac:dyDescent="0.25">
      <c r="A32" s="129" t="s">
        <v>34</v>
      </c>
      <c r="B32" s="67">
        <v>161.29</v>
      </c>
      <c r="C32" s="67">
        <v>0</v>
      </c>
      <c r="D32" s="67">
        <f t="shared" si="0"/>
        <v>161.29</v>
      </c>
      <c r="E32" s="94">
        <f t="shared" si="1"/>
        <v>0</v>
      </c>
      <c r="F32" s="95">
        <f t="shared" si="2"/>
        <v>0</v>
      </c>
      <c r="G32" s="12"/>
      <c r="H32" s="32"/>
    </row>
    <row r="33" spans="1:8" ht="15.6" customHeight="1" x14ac:dyDescent="0.25">
      <c r="A33" s="130" t="s">
        <v>35</v>
      </c>
      <c r="B33" s="67">
        <v>164.6</v>
      </c>
      <c r="C33" s="67">
        <v>0</v>
      </c>
      <c r="D33" s="67">
        <f t="shared" si="0"/>
        <v>164.6</v>
      </c>
      <c r="E33" s="94">
        <f t="shared" si="1"/>
        <v>0</v>
      </c>
      <c r="F33" s="95">
        <f t="shared" si="2"/>
        <v>0</v>
      </c>
      <c r="G33" s="12"/>
      <c r="H33" s="32"/>
    </row>
    <row r="34" spans="1:8" ht="15.6" customHeight="1" x14ac:dyDescent="0.25">
      <c r="A34" s="130" t="s">
        <v>36</v>
      </c>
      <c r="B34" s="67">
        <v>164.08</v>
      </c>
      <c r="C34" s="67">
        <v>0</v>
      </c>
      <c r="D34" s="67">
        <f t="shared" si="0"/>
        <v>164.08</v>
      </c>
      <c r="E34" s="94">
        <f t="shared" si="1"/>
        <v>0</v>
      </c>
      <c r="F34" s="95">
        <f t="shared" si="2"/>
        <v>0</v>
      </c>
      <c r="G34" s="12"/>
      <c r="H34" s="32"/>
    </row>
    <row r="35" spans="1:8" ht="15.6" customHeight="1" x14ac:dyDescent="0.25">
      <c r="A35" s="129" t="s">
        <v>37</v>
      </c>
      <c r="B35" s="67">
        <v>161.69</v>
      </c>
      <c r="C35" s="67">
        <v>0</v>
      </c>
      <c r="D35" s="67">
        <f t="shared" si="0"/>
        <v>161.69</v>
      </c>
      <c r="E35" s="94">
        <f t="shared" si="1"/>
        <v>0</v>
      </c>
      <c r="F35" s="95">
        <f t="shared" si="2"/>
        <v>0</v>
      </c>
      <c r="G35" s="12"/>
      <c r="H35" s="32"/>
    </row>
    <row r="36" spans="1:8" ht="15.6" customHeight="1" x14ac:dyDescent="0.25">
      <c r="A36" s="130" t="s">
        <v>38</v>
      </c>
      <c r="B36" s="67">
        <v>158.88999999999999</v>
      </c>
      <c r="C36" s="67">
        <v>0</v>
      </c>
      <c r="D36" s="67">
        <f t="shared" si="0"/>
        <v>158.88999999999999</v>
      </c>
      <c r="E36" s="94">
        <f t="shared" si="1"/>
        <v>0</v>
      </c>
      <c r="F36" s="95">
        <f t="shared" si="2"/>
        <v>0</v>
      </c>
      <c r="G36" s="12"/>
      <c r="H36" s="32"/>
    </row>
    <row r="37" spans="1:8" ht="15.6" customHeight="1" x14ac:dyDescent="0.25">
      <c r="A37" s="129" t="s">
        <v>39</v>
      </c>
      <c r="B37" s="67">
        <v>161.18</v>
      </c>
      <c r="C37" s="67">
        <v>0</v>
      </c>
      <c r="D37" s="67">
        <f t="shared" si="0"/>
        <v>161.18</v>
      </c>
      <c r="E37" s="94">
        <f t="shared" si="1"/>
        <v>0</v>
      </c>
      <c r="F37" s="95">
        <f t="shared" si="2"/>
        <v>0</v>
      </c>
      <c r="G37" s="12"/>
      <c r="H37" s="32"/>
    </row>
    <row r="38" spans="1:8" ht="16.5" thickBot="1" x14ac:dyDescent="0.3">
      <c r="A38" s="15"/>
      <c r="D38" s="3"/>
      <c r="H38" s="32"/>
    </row>
    <row r="39" spans="1:8" ht="16.5" thickBot="1" x14ac:dyDescent="0.3">
      <c r="A39" s="16" t="s">
        <v>40</v>
      </c>
      <c r="H39" s="32"/>
    </row>
    <row r="40" spans="1:8" x14ac:dyDescent="0.25">
      <c r="A40" s="17" t="s">
        <v>41</v>
      </c>
      <c r="B40" s="67">
        <v>227.53</v>
      </c>
      <c r="C40" s="67">
        <v>0</v>
      </c>
      <c r="D40" s="67">
        <f t="shared" ref="D40" si="3">B40+C40</f>
        <v>227.53</v>
      </c>
      <c r="E40" s="94">
        <f t="shared" ref="E40" si="4">C40*30</f>
        <v>0</v>
      </c>
      <c r="F40" s="95">
        <f t="shared" ref="F40" si="5">C40/B40</f>
        <v>0</v>
      </c>
      <c r="H40" s="32"/>
    </row>
    <row r="41" spans="1:8" x14ac:dyDescent="0.25">
      <c r="A41" s="135"/>
    </row>
    <row r="42" spans="1:8" x14ac:dyDescent="0.25">
      <c r="A42" s="66" t="s">
        <v>42</v>
      </c>
    </row>
    <row r="43" spans="1:8" x14ac:dyDescent="0.25">
      <c r="A43" s="18"/>
    </row>
    <row r="45" spans="1:8" x14ac:dyDescent="0.25">
      <c r="A45" s="19"/>
    </row>
  </sheetData>
  <phoneticPr fontId="5" type="noConversion"/>
  <pageMargins left="0.75" right="0.5" top="0.75" bottom="0.25" header="0.5" footer="0.5"/>
  <pageSetup scale="89" orientation="portrait" r:id="rId1"/>
  <headerFooter alignWithMargins="0">
    <oddHeader>&amp;RAttachment 1A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8"/>
    <pageSetUpPr fitToPage="1"/>
  </sheetPr>
  <dimension ref="A1:H30"/>
  <sheetViews>
    <sheetView view="pageBreakPreview" topLeftCell="A7" zoomScaleNormal="100" zoomScaleSheetLayoutView="100" workbookViewId="0">
      <selection activeCell="E26" sqref="E26"/>
    </sheetView>
  </sheetViews>
  <sheetFormatPr defaultColWidth="9.140625" defaultRowHeight="15.75" x14ac:dyDescent="0.25"/>
  <cols>
    <col min="1" max="1" width="41.140625" style="20" bestFit="1" customWidth="1"/>
    <col min="2" max="2" width="7.7109375" style="20" bestFit="1" customWidth="1"/>
    <col min="3" max="3" width="24.42578125" style="34" bestFit="1" customWidth="1"/>
    <col min="4" max="4" width="9.42578125" style="34" bestFit="1" customWidth="1"/>
    <col min="5" max="5" width="24.42578125" style="34" bestFit="1" customWidth="1"/>
    <col min="6" max="6" width="11.85546875" style="35" bestFit="1" customWidth="1"/>
    <col min="7" max="16384" width="9.140625" style="20"/>
  </cols>
  <sheetData>
    <row r="1" spans="1:8" x14ac:dyDescent="0.25">
      <c r="A1" s="114" t="s">
        <v>0</v>
      </c>
      <c r="B1" s="114"/>
      <c r="C1" s="114"/>
      <c r="D1" s="114"/>
      <c r="E1" s="114"/>
      <c r="F1" s="114"/>
    </row>
    <row r="2" spans="1:8" x14ac:dyDescent="0.25">
      <c r="A2" s="114" t="s">
        <v>43</v>
      </c>
      <c r="B2" s="114"/>
      <c r="C2" s="114"/>
      <c r="D2" s="114"/>
      <c r="E2" s="114"/>
      <c r="F2" s="114"/>
    </row>
    <row r="3" spans="1:8" ht="16.5" thickBot="1" x14ac:dyDescent="0.3">
      <c r="A3" s="21"/>
      <c r="B3" s="21"/>
      <c r="C3" s="21"/>
      <c r="D3" s="21"/>
      <c r="E3" s="21"/>
      <c r="F3" s="21"/>
    </row>
    <row r="4" spans="1:8" s="24" customFormat="1" ht="64.5" thickTop="1" thickBot="1" x14ac:dyDescent="0.25">
      <c r="A4" s="22" t="s">
        <v>2</v>
      </c>
      <c r="B4" s="22" t="s">
        <v>44</v>
      </c>
      <c r="C4" s="5" t="s">
        <v>45</v>
      </c>
      <c r="D4" s="5" t="s">
        <v>46</v>
      </c>
      <c r="E4" s="5" t="s">
        <v>47</v>
      </c>
      <c r="F4" s="23" t="s">
        <v>6</v>
      </c>
      <c r="G4" s="5" t="s">
        <v>7</v>
      </c>
    </row>
    <row r="5" spans="1:8" ht="16.5" thickTop="1" x14ac:dyDescent="0.25">
      <c r="A5" s="25"/>
      <c r="B5" s="25"/>
      <c r="C5" s="26"/>
      <c r="D5" s="26"/>
      <c r="E5" s="26"/>
      <c r="F5" s="27"/>
    </row>
    <row r="6" spans="1:8" ht="15.6" customHeight="1" x14ac:dyDescent="0.25">
      <c r="A6" s="128" t="s">
        <v>48</v>
      </c>
      <c r="B6" s="136" t="s">
        <v>49</v>
      </c>
      <c r="C6" s="137">
        <v>266.45000000000005</v>
      </c>
      <c r="D6" s="137">
        <v>0</v>
      </c>
      <c r="E6" s="137">
        <f>C6+D6</f>
        <v>266.45000000000005</v>
      </c>
      <c r="F6" s="138">
        <v>0</v>
      </c>
      <c r="G6" s="186">
        <f>D6/C6</f>
        <v>0</v>
      </c>
    </row>
    <row r="7" spans="1:8" ht="15.6" customHeight="1" x14ac:dyDescent="0.25">
      <c r="A7" s="128"/>
      <c r="B7" s="139" t="s">
        <v>50</v>
      </c>
      <c r="C7" s="137">
        <v>3815</v>
      </c>
      <c r="D7" s="137">
        <v>0</v>
      </c>
      <c r="E7" s="137">
        <f>C7+D7</f>
        <v>3815</v>
      </c>
      <c r="F7" s="138">
        <f>D7*2</f>
        <v>0</v>
      </c>
      <c r="G7" s="186">
        <f>D7/C7</f>
        <v>0</v>
      </c>
    </row>
    <row r="8" spans="1:8" ht="15.6" customHeight="1" x14ac:dyDescent="0.25">
      <c r="A8" s="128"/>
      <c r="B8" s="136" t="s">
        <v>51</v>
      </c>
      <c r="C8" s="137" t="s">
        <v>52</v>
      </c>
      <c r="D8" s="137"/>
      <c r="E8" s="137" t="s">
        <v>52</v>
      </c>
      <c r="F8" s="138">
        <v>0</v>
      </c>
      <c r="G8" s="78"/>
      <c r="H8" s="28"/>
    </row>
    <row r="9" spans="1:8" ht="15.6" customHeight="1" x14ac:dyDescent="0.25">
      <c r="A9" s="18"/>
      <c r="B9" s="29"/>
      <c r="C9" s="30"/>
      <c r="D9" s="30"/>
      <c r="E9" s="30"/>
      <c r="F9" s="31"/>
    </row>
    <row r="10" spans="1:8" ht="15.6" customHeight="1" x14ac:dyDescent="0.25">
      <c r="A10" s="128" t="s">
        <v>53</v>
      </c>
      <c r="B10" s="136" t="s">
        <v>49</v>
      </c>
      <c r="C10" s="137">
        <v>239</v>
      </c>
      <c r="D10" s="137">
        <v>0</v>
      </c>
      <c r="E10" s="137">
        <f>C10+D10</f>
        <v>239</v>
      </c>
      <c r="F10" s="138">
        <v>0</v>
      </c>
      <c r="G10" s="186">
        <f>D10/C10</f>
        <v>0</v>
      </c>
    </row>
    <row r="11" spans="1:8" ht="15.6" customHeight="1" x14ac:dyDescent="0.25">
      <c r="A11" s="128" t="s">
        <v>54</v>
      </c>
      <c r="B11" s="139" t="s">
        <v>55</v>
      </c>
      <c r="C11" s="137">
        <v>3704.5</v>
      </c>
      <c r="D11" s="137">
        <v>0</v>
      </c>
      <c r="E11" s="137">
        <f>C11+D11</f>
        <v>3704.5</v>
      </c>
      <c r="F11" s="138">
        <v>0</v>
      </c>
      <c r="G11" s="186">
        <f>D11/C11</f>
        <v>0</v>
      </c>
    </row>
    <row r="12" spans="1:8" ht="15.6" customHeight="1" x14ac:dyDescent="0.25">
      <c r="A12" s="128"/>
      <c r="B12" s="136" t="s">
        <v>56</v>
      </c>
      <c r="C12" s="137" t="s">
        <v>57</v>
      </c>
      <c r="D12" s="137"/>
      <c r="E12" s="137" t="s">
        <v>57</v>
      </c>
      <c r="F12" s="138">
        <v>0</v>
      </c>
      <c r="G12" s="78"/>
    </row>
    <row r="13" spans="1:8" ht="15.6" customHeight="1" x14ac:dyDescent="0.25">
      <c r="A13" s="1"/>
      <c r="B13" s="1"/>
      <c r="C13" s="30"/>
      <c r="D13" s="30"/>
      <c r="E13" s="30"/>
      <c r="F13" s="32"/>
    </row>
    <row r="14" spans="1:8" ht="15.6" customHeight="1" x14ac:dyDescent="0.25">
      <c r="A14" s="128" t="s">
        <v>58</v>
      </c>
      <c r="B14" s="136" t="s">
        <v>49</v>
      </c>
      <c r="C14" s="137">
        <v>280.75</v>
      </c>
      <c r="D14" s="137">
        <v>0</v>
      </c>
      <c r="E14" s="137">
        <f>C14+D14</f>
        <v>280.75</v>
      </c>
      <c r="F14" s="68">
        <v>0</v>
      </c>
      <c r="G14" s="186">
        <f>D14/C14</f>
        <v>0</v>
      </c>
    </row>
    <row r="15" spans="1:8" ht="15.6" customHeight="1" x14ac:dyDescent="0.25">
      <c r="A15" s="128" t="s">
        <v>59</v>
      </c>
      <c r="B15" s="139" t="s">
        <v>50</v>
      </c>
      <c r="C15" s="137">
        <v>3589.25</v>
      </c>
      <c r="D15" s="137">
        <v>0</v>
      </c>
      <c r="E15" s="137">
        <f>C15+D15</f>
        <v>3589.25</v>
      </c>
      <c r="F15" s="68">
        <f>D15*2</f>
        <v>0</v>
      </c>
      <c r="G15" s="186">
        <f>D15/C15</f>
        <v>0</v>
      </c>
    </row>
    <row r="16" spans="1:8" ht="15.6" customHeight="1" x14ac:dyDescent="0.25">
      <c r="A16" s="128"/>
      <c r="B16" s="136" t="s">
        <v>51</v>
      </c>
      <c r="C16" s="137" t="s">
        <v>60</v>
      </c>
      <c r="D16" s="137"/>
      <c r="E16" s="75" t="s">
        <v>60</v>
      </c>
      <c r="F16" s="68">
        <v>0</v>
      </c>
      <c r="G16" s="78"/>
    </row>
    <row r="17" spans="1:7" ht="15.6" customHeight="1" x14ac:dyDescent="0.25">
      <c r="A17" s="18"/>
      <c r="B17" s="29"/>
      <c r="C17" s="30"/>
      <c r="D17" s="30"/>
      <c r="E17" s="76"/>
      <c r="F17" s="77"/>
    </row>
    <row r="18" spans="1:7" ht="15.6" customHeight="1" x14ac:dyDescent="0.25">
      <c r="A18" s="78" t="s">
        <v>61</v>
      </c>
      <c r="B18" s="79" t="s">
        <v>49</v>
      </c>
      <c r="C18" s="80">
        <v>241</v>
      </c>
      <c r="D18" s="137">
        <v>0</v>
      </c>
      <c r="E18" s="137">
        <f>C18+D18</f>
        <v>241</v>
      </c>
      <c r="F18" s="138">
        <v>0</v>
      </c>
      <c r="G18" s="186">
        <f>D18/C18</f>
        <v>0</v>
      </c>
    </row>
    <row r="19" spans="1:7" ht="15.6" customHeight="1" x14ac:dyDescent="0.25">
      <c r="A19" s="78"/>
      <c r="B19" s="79" t="s">
        <v>50</v>
      </c>
      <c r="C19" s="80">
        <v>3547.25</v>
      </c>
      <c r="D19" s="137">
        <v>0</v>
      </c>
      <c r="E19" s="137">
        <f>C19+D19</f>
        <v>3547.25</v>
      </c>
      <c r="F19" s="138">
        <v>0</v>
      </c>
      <c r="G19" s="186">
        <f>D19/C19</f>
        <v>0</v>
      </c>
    </row>
    <row r="20" spans="1:7" ht="15.6" customHeight="1" x14ac:dyDescent="0.25">
      <c r="A20" s="78"/>
      <c r="B20" s="81" t="s">
        <v>51</v>
      </c>
      <c r="C20" s="82" t="s">
        <v>62</v>
      </c>
      <c r="D20" s="80"/>
      <c r="E20" s="83" t="s">
        <v>62</v>
      </c>
      <c r="F20" s="138">
        <v>0</v>
      </c>
      <c r="G20" s="78"/>
    </row>
    <row r="21" spans="1:7" ht="15.6" customHeight="1" x14ac:dyDescent="0.25">
      <c r="A21" s="1"/>
      <c r="B21" s="1"/>
      <c r="C21" s="30"/>
      <c r="D21" s="30"/>
      <c r="E21" s="30"/>
      <c r="F21" s="32"/>
    </row>
    <row r="22" spans="1:7" ht="15.6" customHeight="1" x14ac:dyDescent="0.25">
      <c r="A22" s="128" t="s">
        <v>63</v>
      </c>
      <c r="B22" s="136" t="s">
        <v>49</v>
      </c>
      <c r="C22" s="137">
        <v>243</v>
      </c>
      <c r="D22" s="137">
        <v>0</v>
      </c>
      <c r="E22" s="137">
        <f>C22+D22</f>
        <v>243</v>
      </c>
      <c r="F22" s="138">
        <v>0</v>
      </c>
      <c r="G22" s="186">
        <f>D22/C22</f>
        <v>0</v>
      </c>
    </row>
    <row r="23" spans="1:7" ht="15.6" customHeight="1" x14ac:dyDescent="0.25">
      <c r="A23" s="128" t="s">
        <v>64</v>
      </c>
      <c r="B23" s="139" t="s">
        <v>50</v>
      </c>
      <c r="C23" s="137">
        <v>3748.4</v>
      </c>
      <c r="D23" s="137">
        <v>0</v>
      </c>
      <c r="E23" s="137">
        <f>C23+D23</f>
        <v>3748.4</v>
      </c>
      <c r="F23" s="138">
        <v>0</v>
      </c>
      <c r="G23" s="186">
        <f>D23/C23</f>
        <v>0</v>
      </c>
    </row>
    <row r="24" spans="1:7" ht="15.6" customHeight="1" x14ac:dyDescent="0.25">
      <c r="A24" s="128"/>
      <c r="B24" s="136" t="s">
        <v>51</v>
      </c>
      <c r="C24" s="137" t="s">
        <v>65</v>
      </c>
      <c r="D24" s="137"/>
      <c r="E24" s="137" t="s">
        <v>65</v>
      </c>
      <c r="F24" s="138">
        <v>0</v>
      </c>
      <c r="G24" s="78"/>
    </row>
    <row r="25" spans="1:7" ht="15.6" customHeight="1" x14ac:dyDescent="0.25">
      <c r="A25" s="1"/>
      <c r="B25" s="1"/>
      <c r="C25" s="33"/>
      <c r="D25" s="33"/>
      <c r="E25" s="33"/>
      <c r="F25" s="32"/>
    </row>
    <row r="26" spans="1:7" ht="15.6" customHeight="1" x14ac:dyDescent="0.25">
      <c r="A26" s="128" t="s">
        <v>66</v>
      </c>
      <c r="B26" s="136" t="s">
        <v>49</v>
      </c>
      <c r="C26" s="137">
        <v>243.98</v>
      </c>
      <c r="D26" s="75">
        <v>0</v>
      </c>
      <c r="E26" s="137">
        <f>C26+D26</f>
        <v>243.98</v>
      </c>
      <c r="F26" s="68">
        <v>0</v>
      </c>
      <c r="G26" s="186">
        <f>D26/C26</f>
        <v>0</v>
      </c>
    </row>
    <row r="27" spans="1:7" ht="15.6" customHeight="1" x14ac:dyDescent="0.25">
      <c r="A27" s="128"/>
      <c r="B27" s="139" t="s">
        <v>50</v>
      </c>
      <c r="C27" s="137">
        <v>3688.5</v>
      </c>
      <c r="D27" s="75">
        <v>0</v>
      </c>
      <c r="E27" s="137">
        <f>C27+D27</f>
        <v>3688.5</v>
      </c>
      <c r="F27" s="68">
        <f>+D27*2</f>
        <v>0</v>
      </c>
      <c r="G27" s="186">
        <f>D27/C27</f>
        <v>0</v>
      </c>
    </row>
    <row r="28" spans="1:7" ht="15.6" customHeight="1" x14ac:dyDescent="0.25">
      <c r="A28" s="128"/>
      <c r="B28" s="136" t="s">
        <v>51</v>
      </c>
      <c r="C28" s="137" t="s">
        <v>67</v>
      </c>
      <c r="D28" s="75">
        <v>0</v>
      </c>
      <c r="E28" s="137" t="s">
        <v>67</v>
      </c>
      <c r="F28" s="68">
        <v>0</v>
      </c>
      <c r="G28" s="78"/>
    </row>
    <row r="29" spans="1:7" ht="15.6" customHeight="1" x14ac:dyDescent="0.25"/>
    <row r="30" spans="1:7" ht="15.6" customHeight="1" x14ac:dyDescent="0.25">
      <c r="A30" s="66" t="s">
        <v>42</v>
      </c>
    </row>
  </sheetData>
  <phoneticPr fontId="5" type="noConversion"/>
  <pageMargins left="0.43" right="0.4" top="1" bottom="1" header="0.5" footer="0.5"/>
  <pageSetup scale="77" orientation="portrait" r:id="rId1"/>
  <headerFooter alignWithMargins="0">
    <oddHeader>&amp;RAttachment 1B</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pageSetUpPr fitToPage="1"/>
  </sheetPr>
  <dimension ref="A1:G32"/>
  <sheetViews>
    <sheetView view="pageBreakPreview" zoomScaleNormal="100" zoomScaleSheetLayoutView="100" workbookViewId="0">
      <selection activeCell="E31" sqref="E31"/>
    </sheetView>
  </sheetViews>
  <sheetFormatPr defaultRowHeight="15.75" x14ac:dyDescent="0.25"/>
  <cols>
    <col min="1" max="1" width="56.140625" style="1" customWidth="1"/>
    <col min="2" max="4" width="12.5703125" style="1" bestFit="1" customWidth="1"/>
    <col min="5" max="5" width="11.7109375" style="27" bestFit="1" customWidth="1"/>
    <col min="6" max="6" width="9.140625" style="1"/>
    <col min="7" max="7" width="61.28515625" style="36" bestFit="1" customWidth="1"/>
    <col min="8" max="254" width="9.140625" style="1"/>
    <col min="255" max="255" width="40.28515625" style="1" bestFit="1" customWidth="1"/>
    <col min="256" max="256" width="13.85546875" style="1" customWidth="1"/>
    <col min="257" max="257" width="12.5703125" style="1" customWidth="1"/>
    <col min="258" max="258" width="13.7109375" style="1" customWidth="1"/>
    <col min="259" max="259" width="14" style="1" customWidth="1"/>
    <col min="260" max="260" width="1.7109375" style="1" customWidth="1"/>
    <col min="261" max="261" width="10.42578125" style="1" customWidth="1"/>
    <col min="262" max="510" width="9.140625" style="1"/>
    <col min="511" max="511" width="40.28515625" style="1" bestFit="1" customWidth="1"/>
    <col min="512" max="512" width="13.85546875" style="1" customWidth="1"/>
    <col min="513" max="513" width="12.5703125" style="1" customWidth="1"/>
    <col min="514" max="514" width="13.7109375" style="1" customWidth="1"/>
    <col min="515" max="515" width="14" style="1" customWidth="1"/>
    <col min="516" max="516" width="1.7109375" style="1" customWidth="1"/>
    <col min="517" max="517" width="10.42578125" style="1" customWidth="1"/>
    <col min="518" max="766" width="9.140625" style="1"/>
    <col min="767" max="767" width="40.28515625" style="1" bestFit="1" customWidth="1"/>
    <col min="768" max="768" width="13.85546875" style="1" customWidth="1"/>
    <col min="769" max="769" width="12.5703125" style="1" customWidth="1"/>
    <col min="770" max="770" width="13.7109375" style="1" customWidth="1"/>
    <col min="771" max="771" width="14" style="1" customWidth="1"/>
    <col min="772" max="772" width="1.7109375" style="1" customWidth="1"/>
    <col min="773" max="773" width="10.42578125" style="1" customWidth="1"/>
    <col min="774" max="1022" width="9.140625" style="1"/>
    <col min="1023" max="1023" width="40.28515625" style="1" bestFit="1" customWidth="1"/>
    <col min="1024" max="1024" width="13.85546875" style="1" customWidth="1"/>
    <col min="1025" max="1025" width="12.5703125" style="1" customWidth="1"/>
    <col min="1026" max="1026" width="13.7109375" style="1" customWidth="1"/>
    <col min="1027" max="1027" width="14" style="1" customWidth="1"/>
    <col min="1028" max="1028" width="1.7109375" style="1" customWidth="1"/>
    <col min="1029" max="1029" width="10.42578125" style="1" customWidth="1"/>
    <col min="1030" max="1278" width="9.140625" style="1"/>
    <col min="1279" max="1279" width="40.28515625" style="1" bestFit="1" customWidth="1"/>
    <col min="1280" max="1280" width="13.85546875" style="1" customWidth="1"/>
    <col min="1281" max="1281" width="12.5703125" style="1" customWidth="1"/>
    <col min="1282" max="1282" width="13.7109375" style="1" customWidth="1"/>
    <col min="1283" max="1283" width="14" style="1" customWidth="1"/>
    <col min="1284" max="1284" width="1.7109375" style="1" customWidth="1"/>
    <col min="1285" max="1285" width="10.42578125" style="1" customWidth="1"/>
    <col min="1286" max="1534" width="9.140625" style="1"/>
    <col min="1535" max="1535" width="40.28515625" style="1" bestFit="1" customWidth="1"/>
    <col min="1536" max="1536" width="13.85546875" style="1" customWidth="1"/>
    <col min="1537" max="1537" width="12.5703125" style="1" customWidth="1"/>
    <col min="1538" max="1538" width="13.7109375" style="1" customWidth="1"/>
    <col min="1539" max="1539" width="14" style="1" customWidth="1"/>
    <col min="1540" max="1540" width="1.7109375" style="1" customWidth="1"/>
    <col min="1541" max="1541" width="10.42578125" style="1" customWidth="1"/>
    <col min="1542" max="1790" width="9.140625" style="1"/>
    <col min="1791" max="1791" width="40.28515625" style="1" bestFit="1" customWidth="1"/>
    <col min="1792" max="1792" width="13.85546875" style="1" customWidth="1"/>
    <col min="1793" max="1793" width="12.5703125" style="1" customWidth="1"/>
    <col min="1794" max="1794" width="13.7109375" style="1" customWidth="1"/>
    <col min="1795" max="1795" width="14" style="1" customWidth="1"/>
    <col min="1796" max="1796" width="1.7109375" style="1" customWidth="1"/>
    <col min="1797" max="1797" width="10.42578125" style="1" customWidth="1"/>
    <col min="1798" max="2046" width="9.140625" style="1"/>
    <col min="2047" max="2047" width="40.28515625" style="1" bestFit="1" customWidth="1"/>
    <col min="2048" max="2048" width="13.85546875" style="1" customWidth="1"/>
    <col min="2049" max="2049" width="12.5703125" style="1" customWidth="1"/>
    <col min="2050" max="2050" width="13.7109375" style="1" customWidth="1"/>
    <col min="2051" max="2051" width="14" style="1" customWidth="1"/>
    <col min="2052" max="2052" width="1.7109375" style="1" customWidth="1"/>
    <col min="2053" max="2053" width="10.42578125" style="1" customWidth="1"/>
    <col min="2054" max="2302" width="9.140625" style="1"/>
    <col min="2303" max="2303" width="40.28515625" style="1" bestFit="1" customWidth="1"/>
    <col min="2304" max="2304" width="13.85546875" style="1" customWidth="1"/>
    <col min="2305" max="2305" width="12.5703125" style="1" customWidth="1"/>
    <col min="2306" max="2306" width="13.7109375" style="1" customWidth="1"/>
    <col min="2307" max="2307" width="14" style="1" customWidth="1"/>
    <col min="2308" max="2308" width="1.7109375" style="1" customWidth="1"/>
    <col min="2309" max="2309" width="10.42578125" style="1" customWidth="1"/>
    <col min="2310" max="2558" width="9.140625" style="1"/>
    <col min="2559" max="2559" width="40.28515625" style="1" bestFit="1" customWidth="1"/>
    <col min="2560" max="2560" width="13.85546875" style="1" customWidth="1"/>
    <col min="2561" max="2561" width="12.5703125" style="1" customWidth="1"/>
    <col min="2562" max="2562" width="13.7109375" style="1" customWidth="1"/>
    <col min="2563" max="2563" width="14" style="1" customWidth="1"/>
    <col min="2564" max="2564" width="1.7109375" style="1" customWidth="1"/>
    <col min="2565" max="2565" width="10.42578125" style="1" customWidth="1"/>
    <col min="2566" max="2814" width="9.140625" style="1"/>
    <col min="2815" max="2815" width="40.28515625" style="1" bestFit="1" customWidth="1"/>
    <col min="2816" max="2816" width="13.85546875" style="1" customWidth="1"/>
    <col min="2817" max="2817" width="12.5703125" style="1" customWidth="1"/>
    <col min="2818" max="2818" width="13.7109375" style="1" customWidth="1"/>
    <col min="2819" max="2819" width="14" style="1" customWidth="1"/>
    <col min="2820" max="2820" width="1.7109375" style="1" customWidth="1"/>
    <col min="2821" max="2821" width="10.42578125" style="1" customWidth="1"/>
    <col min="2822" max="3070" width="9.140625" style="1"/>
    <col min="3071" max="3071" width="40.28515625" style="1" bestFit="1" customWidth="1"/>
    <col min="3072" max="3072" width="13.85546875" style="1" customWidth="1"/>
    <col min="3073" max="3073" width="12.5703125" style="1" customWidth="1"/>
    <col min="3074" max="3074" width="13.7109375" style="1" customWidth="1"/>
    <col min="3075" max="3075" width="14" style="1" customWidth="1"/>
    <col min="3076" max="3076" width="1.7109375" style="1" customWidth="1"/>
    <col min="3077" max="3077" width="10.42578125" style="1" customWidth="1"/>
    <col min="3078" max="3326" width="9.140625" style="1"/>
    <col min="3327" max="3327" width="40.28515625" style="1" bestFit="1" customWidth="1"/>
    <col min="3328" max="3328" width="13.85546875" style="1" customWidth="1"/>
    <col min="3329" max="3329" width="12.5703125" style="1" customWidth="1"/>
    <col min="3330" max="3330" width="13.7109375" style="1" customWidth="1"/>
    <col min="3331" max="3331" width="14" style="1" customWidth="1"/>
    <col min="3332" max="3332" width="1.7109375" style="1" customWidth="1"/>
    <col min="3333" max="3333" width="10.42578125" style="1" customWidth="1"/>
    <col min="3334" max="3582" width="9.140625" style="1"/>
    <col min="3583" max="3583" width="40.28515625" style="1" bestFit="1" customWidth="1"/>
    <col min="3584" max="3584" width="13.85546875" style="1" customWidth="1"/>
    <col min="3585" max="3585" width="12.5703125" style="1" customWidth="1"/>
    <col min="3586" max="3586" width="13.7109375" style="1" customWidth="1"/>
    <col min="3587" max="3587" width="14" style="1" customWidth="1"/>
    <col min="3588" max="3588" width="1.7109375" style="1" customWidth="1"/>
    <col min="3589" max="3589" width="10.42578125" style="1" customWidth="1"/>
    <col min="3590" max="3838" width="9.140625" style="1"/>
    <col min="3839" max="3839" width="40.28515625" style="1" bestFit="1" customWidth="1"/>
    <col min="3840" max="3840" width="13.85546875" style="1" customWidth="1"/>
    <col min="3841" max="3841" width="12.5703125" style="1" customWidth="1"/>
    <col min="3842" max="3842" width="13.7109375" style="1" customWidth="1"/>
    <col min="3843" max="3843" width="14" style="1" customWidth="1"/>
    <col min="3844" max="3844" width="1.7109375" style="1" customWidth="1"/>
    <col min="3845" max="3845" width="10.42578125" style="1" customWidth="1"/>
    <col min="3846" max="4094" width="9.140625" style="1"/>
    <col min="4095" max="4095" width="40.28515625" style="1" bestFit="1" customWidth="1"/>
    <col min="4096" max="4096" width="13.85546875" style="1" customWidth="1"/>
    <col min="4097" max="4097" width="12.5703125" style="1" customWidth="1"/>
    <col min="4098" max="4098" width="13.7109375" style="1" customWidth="1"/>
    <col min="4099" max="4099" width="14" style="1" customWidth="1"/>
    <col min="4100" max="4100" width="1.7109375" style="1" customWidth="1"/>
    <col min="4101" max="4101" width="10.42578125" style="1" customWidth="1"/>
    <col min="4102" max="4350" width="9.140625" style="1"/>
    <col min="4351" max="4351" width="40.28515625" style="1" bestFit="1" customWidth="1"/>
    <col min="4352" max="4352" width="13.85546875" style="1" customWidth="1"/>
    <col min="4353" max="4353" width="12.5703125" style="1" customWidth="1"/>
    <col min="4354" max="4354" width="13.7109375" style="1" customWidth="1"/>
    <col min="4355" max="4355" width="14" style="1" customWidth="1"/>
    <col min="4356" max="4356" width="1.7109375" style="1" customWidth="1"/>
    <col min="4357" max="4357" width="10.42578125" style="1" customWidth="1"/>
    <col min="4358" max="4606" width="9.140625" style="1"/>
    <col min="4607" max="4607" width="40.28515625" style="1" bestFit="1" customWidth="1"/>
    <col min="4608" max="4608" width="13.85546875" style="1" customWidth="1"/>
    <col min="4609" max="4609" width="12.5703125" style="1" customWidth="1"/>
    <col min="4610" max="4610" width="13.7109375" style="1" customWidth="1"/>
    <col min="4611" max="4611" width="14" style="1" customWidth="1"/>
    <col min="4612" max="4612" width="1.7109375" style="1" customWidth="1"/>
    <col min="4613" max="4613" width="10.42578125" style="1" customWidth="1"/>
    <col min="4614" max="4862" width="9.140625" style="1"/>
    <col min="4863" max="4863" width="40.28515625" style="1" bestFit="1" customWidth="1"/>
    <col min="4864" max="4864" width="13.85546875" style="1" customWidth="1"/>
    <col min="4865" max="4865" width="12.5703125" style="1" customWidth="1"/>
    <col min="4866" max="4866" width="13.7109375" style="1" customWidth="1"/>
    <col min="4867" max="4867" width="14" style="1" customWidth="1"/>
    <col min="4868" max="4868" width="1.7109375" style="1" customWidth="1"/>
    <col min="4869" max="4869" width="10.42578125" style="1" customWidth="1"/>
    <col min="4870" max="5118" width="9.140625" style="1"/>
    <col min="5119" max="5119" width="40.28515625" style="1" bestFit="1" customWidth="1"/>
    <col min="5120" max="5120" width="13.85546875" style="1" customWidth="1"/>
    <col min="5121" max="5121" width="12.5703125" style="1" customWidth="1"/>
    <col min="5122" max="5122" width="13.7109375" style="1" customWidth="1"/>
    <col min="5123" max="5123" width="14" style="1" customWidth="1"/>
    <col min="5124" max="5124" width="1.7109375" style="1" customWidth="1"/>
    <col min="5125" max="5125" width="10.42578125" style="1" customWidth="1"/>
    <col min="5126" max="5374" width="9.140625" style="1"/>
    <col min="5375" max="5375" width="40.28515625" style="1" bestFit="1" customWidth="1"/>
    <col min="5376" max="5376" width="13.85546875" style="1" customWidth="1"/>
    <col min="5377" max="5377" width="12.5703125" style="1" customWidth="1"/>
    <col min="5378" max="5378" width="13.7109375" style="1" customWidth="1"/>
    <col min="5379" max="5379" width="14" style="1" customWidth="1"/>
    <col min="5380" max="5380" width="1.7109375" style="1" customWidth="1"/>
    <col min="5381" max="5381" width="10.42578125" style="1" customWidth="1"/>
    <col min="5382" max="5630" width="9.140625" style="1"/>
    <col min="5631" max="5631" width="40.28515625" style="1" bestFit="1" customWidth="1"/>
    <col min="5632" max="5632" width="13.85546875" style="1" customWidth="1"/>
    <col min="5633" max="5633" width="12.5703125" style="1" customWidth="1"/>
    <col min="5634" max="5634" width="13.7109375" style="1" customWidth="1"/>
    <col min="5635" max="5635" width="14" style="1" customWidth="1"/>
    <col min="5636" max="5636" width="1.7109375" style="1" customWidth="1"/>
    <col min="5637" max="5637" width="10.42578125" style="1" customWidth="1"/>
    <col min="5638" max="5886" width="9.140625" style="1"/>
    <col min="5887" max="5887" width="40.28515625" style="1" bestFit="1" customWidth="1"/>
    <col min="5888" max="5888" width="13.85546875" style="1" customWidth="1"/>
    <col min="5889" max="5889" width="12.5703125" style="1" customWidth="1"/>
    <col min="5890" max="5890" width="13.7109375" style="1" customWidth="1"/>
    <col min="5891" max="5891" width="14" style="1" customWidth="1"/>
    <col min="5892" max="5892" width="1.7109375" style="1" customWidth="1"/>
    <col min="5893" max="5893" width="10.42578125" style="1" customWidth="1"/>
    <col min="5894" max="6142" width="9.140625" style="1"/>
    <col min="6143" max="6143" width="40.28515625" style="1" bestFit="1" customWidth="1"/>
    <col min="6144" max="6144" width="13.85546875" style="1" customWidth="1"/>
    <col min="6145" max="6145" width="12.5703125" style="1" customWidth="1"/>
    <col min="6146" max="6146" width="13.7109375" style="1" customWidth="1"/>
    <col min="6147" max="6147" width="14" style="1" customWidth="1"/>
    <col min="6148" max="6148" width="1.7109375" style="1" customWidth="1"/>
    <col min="6149" max="6149" width="10.42578125" style="1" customWidth="1"/>
    <col min="6150" max="6398" width="9.140625" style="1"/>
    <col min="6399" max="6399" width="40.28515625" style="1" bestFit="1" customWidth="1"/>
    <col min="6400" max="6400" width="13.85546875" style="1" customWidth="1"/>
    <col min="6401" max="6401" width="12.5703125" style="1" customWidth="1"/>
    <col min="6402" max="6402" width="13.7109375" style="1" customWidth="1"/>
    <col min="6403" max="6403" width="14" style="1" customWidth="1"/>
    <col min="6404" max="6404" width="1.7109375" style="1" customWidth="1"/>
    <col min="6405" max="6405" width="10.42578125" style="1" customWidth="1"/>
    <col min="6406" max="6654" width="9.140625" style="1"/>
    <col min="6655" max="6655" width="40.28515625" style="1" bestFit="1" customWidth="1"/>
    <col min="6656" max="6656" width="13.85546875" style="1" customWidth="1"/>
    <col min="6657" max="6657" width="12.5703125" style="1" customWidth="1"/>
    <col min="6658" max="6658" width="13.7109375" style="1" customWidth="1"/>
    <col min="6659" max="6659" width="14" style="1" customWidth="1"/>
    <col min="6660" max="6660" width="1.7109375" style="1" customWidth="1"/>
    <col min="6661" max="6661" width="10.42578125" style="1" customWidth="1"/>
    <col min="6662" max="6910" width="9.140625" style="1"/>
    <col min="6911" max="6911" width="40.28515625" style="1" bestFit="1" customWidth="1"/>
    <col min="6912" max="6912" width="13.85546875" style="1" customWidth="1"/>
    <col min="6913" max="6913" width="12.5703125" style="1" customWidth="1"/>
    <col min="6914" max="6914" width="13.7109375" style="1" customWidth="1"/>
    <col min="6915" max="6915" width="14" style="1" customWidth="1"/>
    <col min="6916" max="6916" width="1.7109375" style="1" customWidth="1"/>
    <col min="6917" max="6917" width="10.42578125" style="1" customWidth="1"/>
    <col min="6918" max="7166" width="9.140625" style="1"/>
    <col min="7167" max="7167" width="40.28515625" style="1" bestFit="1" customWidth="1"/>
    <col min="7168" max="7168" width="13.85546875" style="1" customWidth="1"/>
    <col min="7169" max="7169" width="12.5703125" style="1" customWidth="1"/>
    <col min="7170" max="7170" width="13.7109375" style="1" customWidth="1"/>
    <col min="7171" max="7171" width="14" style="1" customWidth="1"/>
    <col min="7172" max="7172" width="1.7109375" style="1" customWidth="1"/>
    <col min="7173" max="7173" width="10.42578125" style="1" customWidth="1"/>
    <col min="7174" max="7422" width="9.140625" style="1"/>
    <col min="7423" max="7423" width="40.28515625" style="1" bestFit="1" customWidth="1"/>
    <col min="7424" max="7424" width="13.85546875" style="1" customWidth="1"/>
    <col min="7425" max="7425" width="12.5703125" style="1" customWidth="1"/>
    <col min="7426" max="7426" width="13.7109375" style="1" customWidth="1"/>
    <col min="7427" max="7427" width="14" style="1" customWidth="1"/>
    <col min="7428" max="7428" width="1.7109375" style="1" customWidth="1"/>
    <col min="7429" max="7429" width="10.42578125" style="1" customWidth="1"/>
    <col min="7430" max="7678" width="9.140625" style="1"/>
    <col min="7679" max="7679" width="40.28515625" style="1" bestFit="1" customWidth="1"/>
    <col min="7680" max="7680" width="13.85546875" style="1" customWidth="1"/>
    <col min="7681" max="7681" width="12.5703125" style="1" customWidth="1"/>
    <col min="7682" max="7682" width="13.7109375" style="1" customWidth="1"/>
    <col min="7683" max="7683" width="14" style="1" customWidth="1"/>
    <col min="7684" max="7684" width="1.7109375" style="1" customWidth="1"/>
    <col min="7685" max="7685" width="10.42578125" style="1" customWidth="1"/>
    <col min="7686" max="7934" width="9.140625" style="1"/>
    <col min="7935" max="7935" width="40.28515625" style="1" bestFit="1" customWidth="1"/>
    <col min="7936" max="7936" width="13.85546875" style="1" customWidth="1"/>
    <col min="7937" max="7937" width="12.5703125" style="1" customWidth="1"/>
    <col min="7938" max="7938" width="13.7109375" style="1" customWidth="1"/>
    <col min="7939" max="7939" width="14" style="1" customWidth="1"/>
    <col min="7940" max="7940" width="1.7109375" style="1" customWidth="1"/>
    <col min="7941" max="7941" width="10.42578125" style="1" customWidth="1"/>
    <col min="7942" max="8190" width="9.140625" style="1"/>
    <col min="8191" max="8191" width="40.28515625" style="1" bestFit="1" customWidth="1"/>
    <col min="8192" max="8192" width="13.85546875" style="1" customWidth="1"/>
    <col min="8193" max="8193" width="12.5703125" style="1" customWidth="1"/>
    <col min="8194" max="8194" width="13.7109375" style="1" customWidth="1"/>
    <col min="8195" max="8195" width="14" style="1" customWidth="1"/>
    <col min="8196" max="8196" width="1.7109375" style="1" customWidth="1"/>
    <col min="8197" max="8197" width="10.42578125" style="1" customWidth="1"/>
    <col min="8198" max="8446" width="9.140625" style="1"/>
    <col min="8447" max="8447" width="40.28515625" style="1" bestFit="1" customWidth="1"/>
    <col min="8448" max="8448" width="13.85546875" style="1" customWidth="1"/>
    <col min="8449" max="8449" width="12.5703125" style="1" customWidth="1"/>
    <col min="8450" max="8450" width="13.7109375" style="1" customWidth="1"/>
    <col min="8451" max="8451" width="14" style="1" customWidth="1"/>
    <col min="8452" max="8452" width="1.7109375" style="1" customWidth="1"/>
    <col min="8453" max="8453" width="10.42578125" style="1" customWidth="1"/>
    <col min="8454" max="8702" width="9.140625" style="1"/>
    <col min="8703" max="8703" width="40.28515625" style="1" bestFit="1" customWidth="1"/>
    <col min="8704" max="8704" width="13.85546875" style="1" customWidth="1"/>
    <col min="8705" max="8705" width="12.5703125" style="1" customWidth="1"/>
    <col min="8706" max="8706" width="13.7109375" style="1" customWidth="1"/>
    <col min="8707" max="8707" width="14" style="1" customWidth="1"/>
    <col min="8708" max="8708" width="1.7109375" style="1" customWidth="1"/>
    <col min="8709" max="8709" width="10.42578125" style="1" customWidth="1"/>
    <col min="8710" max="8958" width="9.140625" style="1"/>
    <col min="8959" max="8959" width="40.28515625" style="1" bestFit="1" customWidth="1"/>
    <col min="8960" max="8960" width="13.85546875" style="1" customWidth="1"/>
    <col min="8961" max="8961" width="12.5703125" style="1" customWidth="1"/>
    <col min="8962" max="8962" width="13.7109375" style="1" customWidth="1"/>
    <col min="8963" max="8963" width="14" style="1" customWidth="1"/>
    <col min="8964" max="8964" width="1.7109375" style="1" customWidth="1"/>
    <col min="8965" max="8965" width="10.42578125" style="1" customWidth="1"/>
    <col min="8966" max="9214" width="9.140625" style="1"/>
    <col min="9215" max="9215" width="40.28515625" style="1" bestFit="1" customWidth="1"/>
    <col min="9216" max="9216" width="13.85546875" style="1" customWidth="1"/>
    <col min="9217" max="9217" width="12.5703125" style="1" customWidth="1"/>
    <col min="9218" max="9218" width="13.7109375" style="1" customWidth="1"/>
    <col min="9219" max="9219" width="14" style="1" customWidth="1"/>
    <col min="9220" max="9220" width="1.7109375" style="1" customWidth="1"/>
    <col min="9221" max="9221" width="10.42578125" style="1" customWidth="1"/>
    <col min="9222" max="9470" width="9.140625" style="1"/>
    <col min="9471" max="9471" width="40.28515625" style="1" bestFit="1" customWidth="1"/>
    <col min="9472" max="9472" width="13.85546875" style="1" customWidth="1"/>
    <col min="9473" max="9473" width="12.5703125" style="1" customWidth="1"/>
    <col min="9474" max="9474" width="13.7109375" style="1" customWidth="1"/>
    <col min="9475" max="9475" width="14" style="1" customWidth="1"/>
    <col min="9476" max="9476" width="1.7109375" style="1" customWidth="1"/>
    <col min="9477" max="9477" width="10.42578125" style="1" customWidth="1"/>
    <col min="9478" max="9726" width="9.140625" style="1"/>
    <col min="9727" max="9727" width="40.28515625" style="1" bestFit="1" customWidth="1"/>
    <col min="9728" max="9728" width="13.85546875" style="1" customWidth="1"/>
    <col min="9729" max="9729" width="12.5703125" style="1" customWidth="1"/>
    <col min="9730" max="9730" width="13.7109375" style="1" customWidth="1"/>
    <col min="9731" max="9731" width="14" style="1" customWidth="1"/>
    <col min="9732" max="9732" width="1.7109375" style="1" customWidth="1"/>
    <col min="9733" max="9733" width="10.42578125" style="1" customWidth="1"/>
    <col min="9734" max="9982" width="9.140625" style="1"/>
    <col min="9983" max="9983" width="40.28515625" style="1" bestFit="1" customWidth="1"/>
    <col min="9984" max="9984" width="13.85546875" style="1" customWidth="1"/>
    <col min="9985" max="9985" width="12.5703125" style="1" customWidth="1"/>
    <col min="9986" max="9986" width="13.7109375" style="1" customWidth="1"/>
    <col min="9987" max="9987" width="14" style="1" customWidth="1"/>
    <col min="9988" max="9988" width="1.7109375" style="1" customWidth="1"/>
    <col min="9989" max="9989" width="10.42578125" style="1" customWidth="1"/>
    <col min="9990" max="10238" width="9.140625" style="1"/>
    <col min="10239" max="10239" width="40.28515625" style="1" bestFit="1" customWidth="1"/>
    <col min="10240" max="10240" width="13.85546875" style="1" customWidth="1"/>
    <col min="10241" max="10241" width="12.5703125" style="1" customWidth="1"/>
    <col min="10242" max="10242" width="13.7109375" style="1" customWidth="1"/>
    <col min="10243" max="10243" width="14" style="1" customWidth="1"/>
    <col min="10244" max="10244" width="1.7109375" style="1" customWidth="1"/>
    <col min="10245" max="10245" width="10.42578125" style="1" customWidth="1"/>
    <col min="10246" max="10494" width="9.140625" style="1"/>
    <col min="10495" max="10495" width="40.28515625" style="1" bestFit="1" customWidth="1"/>
    <col min="10496" max="10496" width="13.85546875" style="1" customWidth="1"/>
    <col min="10497" max="10497" width="12.5703125" style="1" customWidth="1"/>
    <col min="10498" max="10498" width="13.7109375" style="1" customWidth="1"/>
    <col min="10499" max="10499" width="14" style="1" customWidth="1"/>
    <col min="10500" max="10500" width="1.7109375" style="1" customWidth="1"/>
    <col min="10501" max="10501" width="10.42578125" style="1" customWidth="1"/>
    <col min="10502" max="10750" width="9.140625" style="1"/>
    <col min="10751" max="10751" width="40.28515625" style="1" bestFit="1" customWidth="1"/>
    <col min="10752" max="10752" width="13.85546875" style="1" customWidth="1"/>
    <col min="10753" max="10753" width="12.5703125" style="1" customWidth="1"/>
    <col min="10754" max="10754" width="13.7109375" style="1" customWidth="1"/>
    <col min="10755" max="10755" width="14" style="1" customWidth="1"/>
    <col min="10756" max="10756" width="1.7109375" style="1" customWidth="1"/>
    <col min="10757" max="10757" width="10.42578125" style="1" customWidth="1"/>
    <col min="10758" max="11006" width="9.140625" style="1"/>
    <col min="11007" max="11007" width="40.28515625" style="1" bestFit="1" customWidth="1"/>
    <col min="11008" max="11008" width="13.85546875" style="1" customWidth="1"/>
    <col min="11009" max="11009" width="12.5703125" style="1" customWidth="1"/>
    <col min="11010" max="11010" width="13.7109375" style="1" customWidth="1"/>
    <col min="11011" max="11011" width="14" style="1" customWidth="1"/>
    <col min="11012" max="11012" width="1.7109375" style="1" customWidth="1"/>
    <col min="11013" max="11013" width="10.42578125" style="1" customWidth="1"/>
    <col min="11014" max="11262" width="9.140625" style="1"/>
    <col min="11263" max="11263" width="40.28515625" style="1" bestFit="1" customWidth="1"/>
    <col min="11264" max="11264" width="13.85546875" style="1" customWidth="1"/>
    <col min="11265" max="11265" width="12.5703125" style="1" customWidth="1"/>
    <col min="11266" max="11266" width="13.7109375" style="1" customWidth="1"/>
    <col min="11267" max="11267" width="14" style="1" customWidth="1"/>
    <col min="11268" max="11268" width="1.7109375" style="1" customWidth="1"/>
    <col min="11269" max="11269" width="10.42578125" style="1" customWidth="1"/>
    <col min="11270" max="11518" width="9.140625" style="1"/>
    <col min="11519" max="11519" width="40.28515625" style="1" bestFit="1" customWidth="1"/>
    <col min="11520" max="11520" width="13.85546875" style="1" customWidth="1"/>
    <col min="11521" max="11521" width="12.5703125" style="1" customWidth="1"/>
    <col min="11522" max="11522" width="13.7109375" style="1" customWidth="1"/>
    <col min="11523" max="11523" width="14" style="1" customWidth="1"/>
    <col min="11524" max="11524" width="1.7109375" style="1" customWidth="1"/>
    <col min="11525" max="11525" width="10.42578125" style="1" customWidth="1"/>
    <col min="11526" max="11774" width="9.140625" style="1"/>
    <col min="11775" max="11775" width="40.28515625" style="1" bestFit="1" customWidth="1"/>
    <col min="11776" max="11776" width="13.85546875" style="1" customWidth="1"/>
    <col min="11777" max="11777" width="12.5703125" style="1" customWidth="1"/>
    <col min="11778" max="11778" width="13.7109375" style="1" customWidth="1"/>
    <col min="11779" max="11779" width="14" style="1" customWidth="1"/>
    <col min="11780" max="11780" width="1.7109375" style="1" customWidth="1"/>
    <col min="11781" max="11781" width="10.42578125" style="1" customWidth="1"/>
    <col min="11782" max="12030" width="9.140625" style="1"/>
    <col min="12031" max="12031" width="40.28515625" style="1" bestFit="1" customWidth="1"/>
    <col min="12032" max="12032" width="13.85546875" style="1" customWidth="1"/>
    <col min="12033" max="12033" width="12.5703125" style="1" customWidth="1"/>
    <col min="12034" max="12034" width="13.7109375" style="1" customWidth="1"/>
    <col min="12035" max="12035" width="14" style="1" customWidth="1"/>
    <col min="12036" max="12036" width="1.7109375" style="1" customWidth="1"/>
    <col min="12037" max="12037" width="10.42578125" style="1" customWidth="1"/>
    <col min="12038" max="12286" width="9.140625" style="1"/>
    <col min="12287" max="12287" width="40.28515625" style="1" bestFit="1" customWidth="1"/>
    <col min="12288" max="12288" width="13.85546875" style="1" customWidth="1"/>
    <col min="12289" max="12289" width="12.5703125" style="1" customWidth="1"/>
    <col min="12290" max="12290" width="13.7109375" style="1" customWidth="1"/>
    <col min="12291" max="12291" width="14" style="1" customWidth="1"/>
    <col min="12292" max="12292" width="1.7109375" style="1" customWidth="1"/>
    <col min="12293" max="12293" width="10.42578125" style="1" customWidth="1"/>
    <col min="12294" max="12542" width="9.140625" style="1"/>
    <col min="12543" max="12543" width="40.28515625" style="1" bestFit="1" customWidth="1"/>
    <col min="12544" max="12544" width="13.85546875" style="1" customWidth="1"/>
    <col min="12545" max="12545" width="12.5703125" style="1" customWidth="1"/>
    <col min="12546" max="12546" width="13.7109375" style="1" customWidth="1"/>
    <col min="12547" max="12547" width="14" style="1" customWidth="1"/>
    <col min="12548" max="12548" width="1.7109375" style="1" customWidth="1"/>
    <col min="12549" max="12549" width="10.42578125" style="1" customWidth="1"/>
    <col min="12550" max="12798" width="9.140625" style="1"/>
    <col min="12799" max="12799" width="40.28515625" style="1" bestFit="1" customWidth="1"/>
    <col min="12800" max="12800" width="13.85546875" style="1" customWidth="1"/>
    <col min="12801" max="12801" width="12.5703125" style="1" customWidth="1"/>
    <col min="12802" max="12802" width="13.7109375" style="1" customWidth="1"/>
    <col min="12803" max="12803" width="14" style="1" customWidth="1"/>
    <col min="12804" max="12804" width="1.7109375" style="1" customWidth="1"/>
    <col min="12805" max="12805" width="10.42578125" style="1" customWidth="1"/>
    <col min="12806" max="13054" width="9.140625" style="1"/>
    <col min="13055" max="13055" width="40.28515625" style="1" bestFit="1" customWidth="1"/>
    <col min="13056" max="13056" width="13.85546875" style="1" customWidth="1"/>
    <col min="13057" max="13057" width="12.5703125" style="1" customWidth="1"/>
    <col min="13058" max="13058" width="13.7109375" style="1" customWidth="1"/>
    <col min="13059" max="13059" width="14" style="1" customWidth="1"/>
    <col min="13060" max="13060" width="1.7109375" style="1" customWidth="1"/>
    <col min="13061" max="13061" width="10.42578125" style="1" customWidth="1"/>
    <col min="13062" max="13310" width="9.140625" style="1"/>
    <col min="13311" max="13311" width="40.28515625" style="1" bestFit="1" customWidth="1"/>
    <col min="13312" max="13312" width="13.85546875" style="1" customWidth="1"/>
    <col min="13313" max="13313" width="12.5703125" style="1" customWidth="1"/>
    <col min="13314" max="13314" width="13.7109375" style="1" customWidth="1"/>
    <col min="13315" max="13315" width="14" style="1" customWidth="1"/>
    <col min="13316" max="13316" width="1.7109375" style="1" customWidth="1"/>
    <col min="13317" max="13317" width="10.42578125" style="1" customWidth="1"/>
    <col min="13318" max="13566" width="9.140625" style="1"/>
    <col min="13567" max="13567" width="40.28515625" style="1" bestFit="1" customWidth="1"/>
    <col min="13568" max="13568" width="13.85546875" style="1" customWidth="1"/>
    <col min="13569" max="13569" width="12.5703125" style="1" customWidth="1"/>
    <col min="13570" max="13570" width="13.7109375" style="1" customWidth="1"/>
    <col min="13571" max="13571" width="14" style="1" customWidth="1"/>
    <col min="13572" max="13572" width="1.7109375" style="1" customWidth="1"/>
    <col min="13573" max="13573" width="10.42578125" style="1" customWidth="1"/>
    <col min="13574" max="13822" width="9.140625" style="1"/>
    <col min="13823" max="13823" width="40.28515625" style="1" bestFit="1" customWidth="1"/>
    <col min="13824" max="13824" width="13.85546875" style="1" customWidth="1"/>
    <col min="13825" max="13825" width="12.5703125" style="1" customWidth="1"/>
    <col min="13826" max="13826" width="13.7109375" style="1" customWidth="1"/>
    <col min="13827" max="13827" width="14" style="1" customWidth="1"/>
    <col min="13828" max="13828" width="1.7109375" style="1" customWidth="1"/>
    <col min="13829" max="13829" width="10.42578125" style="1" customWidth="1"/>
    <col min="13830" max="14078" width="9.140625" style="1"/>
    <col min="14079" max="14079" width="40.28515625" style="1" bestFit="1" customWidth="1"/>
    <col min="14080" max="14080" width="13.85546875" style="1" customWidth="1"/>
    <col min="14081" max="14081" width="12.5703125" style="1" customWidth="1"/>
    <col min="14082" max="14082" width="13.7109375" style="1" customWidth="1"/>
    <col min="14083" max="14083" width="14" style="1" customWidth="1"/>
    <col min="14084" max="14084" width="1.7109375" style="1" customWidth="1"/>
    <col min="14085" max="14085" width="10.42578125" style="1" customWidth="1"/>
    <col min="14086" max="14334" width="9.140625" style="1"/>
    <col min="14335" max="14335" width="40.28515625" style="1" bestFit="1" customWidth="1"/>
    <col min="14336" max="14336" width="13.85546875" style="1" customWidth="1"/>
    <col min="14337" max="14337" width="12.5703125" style="1" customWidth="1"/>
    <col min="14338" max="14338" width="13.7109375" style="1" customWidth="1"/>
    <col min="14339" max="14339" width="14" style="1" customWidth="1"/>
    <col min="14340" max="14340" width="1.7109375" style="1" customWidth="1"/>
    <col min="14341" max="14341" width="10.42578125" style="1" customWidth="1"/>
    <col min="14342" max="14590" width="9.140625" style="1"/>
    <col min="14591" max="14591" width="40.28515625" style="1" bestFit="1" customWidth="1"/>
    <col min="14592" max="14592" width="13.85546875" style="1" customWidth="1"/>
    <col min="14593" max="14593" width="12.5703125" style="1" customWidth="1"/>
    <col min="14594" max="14594" width="13.7109375" style="1" customWidth="1"/>
    <col min="14595" max="14595" width="14" style="1" customWidth="1"/>
    <col min="14596" max="14596" width="1.7109375" style="1" customWidth="1"/>
    <col min="14597" max="14597" width="10.42578125" style="1" customWidth="1"/>
    <col min="14598" max="14846" width="9.140625" style="1"/>
    <col min="14847" max="14847" width="40.28515625" style="1" bestFit="1" customWidth="1"/>
    <col min="14848" max="14848" width="13.85546875" style="1" customWidth="1"/>
    <col min="14849" max="14849" width="12.5703125" style="1" customWidth="1"/>
    <col min="14850" max="14850" width="13.7109375" style="1" customWidth="1"/>
    <col min="14851" max="14851" width="14" style="1" customWidth="1"/>
    <col min="14852" max="14852" width="1.7109375" style="1" customWidth="1"/>
    <col min="14853" max="14853" width="10.42578125" style="1" customWidth="1"/>
    <col min="14854" max="15102" width="9.140625" style="1"/>
    <col min="15103" max="15103" width="40.28515625" style="1" bestFit="1" customWidth="1"/>
    <col min="15104" max="15104" width="13.85546875" style="1" customWidth="1"/>
    <col min="15105" max="15105" width="12.5703125" style="1" customWidth="1"/>
    <col min="15106" max="15106" width="13.7109375" style="1" customWidth="1"/>
    <col min="15107" max="15107" width="14" style="1" customWidth="1"/>
    <col min="15108" max="15108" width="1.7109375" style="1" customWidth="1"/>
    <col min="15109" max="15109" width="10.42578125" style="1" customWidth="1"/>
    <col min="15110" max="15358" width="9.140625" style="1"/>
    <col min="15359" max="15359" width="40.28515625" style="1" bestFit="1" customWidth="1"/>
    <col min="15360" max="15360" width="13.85546875" style="1" customWidth="1"/>
    <col min="15361" max="15361" width="12.5703125" style="1" customWidth="1"/>
    <col min="15362" max="15362" width="13.7109375" style="1" customWidth="1"/>
    <col min="15363" max="15363" width="14" style="1" customWidth="1"/>
    <col min="15364" max="15364" width="1.7109375" style="1" customWidth="1"/>
    <col min="15365" max="15365" width="10.42578125" style="1" customWidth="1"/>
    <col min="15366" max="15614" width="9.140625" style="1"/>
    <col min="15615" max="15615" width="40.28515625" style="1" bestFit="1" customWidth="1"/>
    <col min="15616" max="15616" width="13.85546875" style="1" customWidth="1"/>
    <col min="15617" max="15617" width="12.5703125" style="1" customWidth="1"/>
    <col min="15618" max="15618" width="13.7109375" style="1" customWidth="1"/>
    <col min="15619" max="15619" width="14" style="1" customWidth="1"/>
    <col min="15620" max="15620" width="1.7109375" style="1" customWidth="1"/>
    <col min="15621" max="15621" width="10.42578125" style="1" customWidth="1"/>
    <col min="15622" max="15870" width="9.140625" style="1"/>
    <col min="15871" max="15871" width="40.28515625" style="1" bestFit="1" customWidth="1"/>
    <col min="15872" max="15872" width="13.85546875" style="1" customWidth="1"/>
    <col min="15873" max="15873" width="12.5703125" style="1" customWidth="1"/>
    <col min="15874" max="15874" width="13.7109375" style="1" customWidth="1"/>
    <col min="15875" max="15875" width="14" style="1" customWidth="1"/>
    <col min="15876" max="15876" width="1.7109375" style="1" customWidth="1"/>
    <col min="15877" max="15877" width="10.42578125" style="1" customWidth="1"/>
    <col min="15878" max="16126" width="9.140625" style="1"/>
    <col min="16127" max="16127" width="40.28515625" style="1" bestFit="1" customWidth="1"/>
    <col min="16128" max="16128" width="13.85546875" style="1" customWidth="1"/>
    <col min="16129" max="16129" width="12.5703125" style="1" customWidth="1"/>
    <col min="16130" max="16130" width="13.7109375" style="1" customWidth="1"/>
    <col min="16131" max="16131" width="14" style="1" customWidth="1"/>
    <col min="16132" max="16132" width="1.7109375" style="1" customWidth="1"/>
    <col min="16133" max="16133" width="10.42578125" style="1" customWidth="1"/>
    <col min="16134" max="16384" width="9.140625" style="1"/>
  </cols>
  <sheetData>
    <row r="1" spans="1:7" x14ac:dyDescent="0.25">
      <c r="A1" s="116" t="s">
        <v>0</v>
      </c>
      <c r="B1" s="92"/>
      <c r="C1" s="92"/>
      <c r="D1" s="92"/>
      <c r="E1" s="92"/>
      <c r="G1" s="92"/>
    </row>
    <row r="2" spans="1:7" x14ac:dyDescent="0.25">
      <c r="A2" s="115" t="s">
        <v>68</v>
      </c>
      <c r="B2" s="93"/>
      <c r="C2" s="93"/>
      <c r="D2" s="93"/>
      <c r="E2" s="93"/>
      <c r="G2" s="92"/>
    </row>
    <row r="3" spans="1:7" ht="16.5" thickBot="1" x14ac:dyDescent="0.3">
      <c r="A3" s="37"/>
      <c r="B3" s="38"/>
      <c r="C3" s="38"/>
      <c r="D3" s="38"/>
      <c r="E3" s="39"/>
      <c r="G3" s="92"/>
    </row>
    <row r="4" spans="1:7" s="8" customFormat="1" ht="64.5" thickTop="1" thickBot="1" x14ac:dyDescent="0.25">
      <c r="A4" s="125" t="s">
        <v>2</v>
      </c>
      <c r="B4" s="5" t="s">
        <v>3</v>
      </c>
      <c r="C4" s="6" t="s">
        <v>4</v>
      </c>
      <c r="D4" s="5" t="s">
        <v>5</v>
      </c>
      <c r="E4" s="7" t="s">
        <v>69</v>
      </c>
      <c r="F4" s="5" t="s">
        <v>7</v>
      </c>
    </row>
    <row r="5" spans="1:7" ht="16.5" thickTop="1" x14ac:dyDescent="0.25">
      <c r="A5" s="40" t="s">
        <v>70</v>
      </c>
      <c r="G5" s="92"/>
    </row>
    <row r="6" spans="1:7" x14ac:dyDescent="0.25">
      <c r="A6" s="128" t="s">
        <v>48</v>
      </c>
      <c r="B6" s="138">
        <v>403.5</v>
      </c>
      <c r="C6" s="138">
        <v>16.100000000000001</v>
      </c>
      <c r="D6" s="138">
        <f>B6+C6</f>
        <v>419.6</v>
      </c>
      <c r="E6" s="138">
        <f>C6*20</f>
        <v>322</v>
      </c>
      <c r="F6" s="153">
        <f>(C6/B6)</f>
        <v>3.9900867410161092E-2</v>
      </c>
      <c r="G6" s="92"/>
    </row>
    <row r="7" spans="1:7" x14ac:dyDescent="0.25">
      <c r="A7" s="154" t="s">
        <v>41</v>
      </c>
      <c r="B7" s="138">
        <v>373.60999999999996</v>
      </c>
      <c r="C7" s="68">
        <v>14.94</v>
      </c>
      <c r="D7" s="138">
        <f t="shared" ref="D7:D12" si="0">B7+C7</f>
        <v>388.54999999999995</v>
      </c>
      <c r="E7" s="138">
        <f t="shared" ref="E7:E12" si="1">C7*20</f>
        <v>298.8</v>
      </c>
      <c r="F7" s="153">
        <f t="shared" ref="F7:F31" si="2">(C7/B7)</f>
        <v>3.9988223013302647E-2</v>
      </c>
      <c r="G7" s="92"/>
    </row>
    <row r="8" spans="1:7" x14ac:dyDescent="0.25">
      <c r="A8" s="154" t="s">
        <v>71</v>
      </c>
      <c r="B8" s="138">
        <v>374</v>
      </c>
      <c r="C8" s="68">
        <v>14.9</v>
      </c>
      <c r="D8" s="138">
        <f t="shared" si="0"/>
        <v>388.9</v>
      </c>
      <c r="E8" s="138">
        <f t="shared" si="1"/>
        <v>298</v>
      </c>
      <c r="F8" s="153">
        <f t="shared" si="2"/>
        <v>3.983957219251337E-2</v>
      </c>
      <c r="G8" s="92"/>
    </row>
    <row r="9" spans="1:7" x14ac:dyDescent="0.25">
      <c r="A9" s="154" t="s">
        <v>72</v>
      </c>
      <c r="B9" s="138">
        <v>395.6</v>
      </c>
      <c r="C9" s="68">
        <v>15.8</v>
      </c>
      <c r="D9" s="138">
        <f t="shared" si="0"/>
        <v>411.40000000000003</v>
      </c>
      <c r="E9" s="138">
        <f t="shared" si="1"/>
        <v>316</v>
      </c>
      <c r="F9" s="153">
        <f t="shared" si="2"/>
        <v>3.9939332659251772E-2</v>
      </c>
      <c r="G9" s="92"/>
    </row>
    <row r="10" spans="1:7" x14ac:dyDescent="0.25">
      <c r="A10" s="154" t="s">
        <v>73</v>
      </c>
      <c r="B10" s="138">
        <v>392.5</v>
      </c>
      <c r="C10" s="68">
        <v>10</v>
      </c>
      <c r="D10" s="138">
        <f t="shared" si="0"/>
        <v>402.5</v>
      </c>
      <c r="E10" s="138">
        <f t="shared" si="1"/>
        <v>200</v>
      </c>
      <c r="F10" s="153">
        <f t="shared" si="2"/>
        <v>2.5477707006369428E-2</v>
      </c>
      <c r="G10" s="92"/>
    </row>
    <row r="11" spans="1:7" x14ac:dyDescent="0.25">
      <c r="A11" s="154" t="s">
        <v>74</v>
      </c>
      <c r="B11" s="138">
        <v>383.41</v>
      </c>
      <c r="C11" s="68">
        <v>15.34</v>
      </c>
      <c r="D11" s="138">
        <f t="shared" si="0"/>
        <v>398.75</v>
      </c>
      <c r="E11" s="138">
        <f t="shared" si="1"/>
        <v>306.8</v>
      </c>
      <c r="F11" s="153">
        <f t="shared" si="2"/>
        <v>4.0009389426462531E-2</v>
      </c>
      <c r="G11" s="92"/>
    </row>
    <row r="12" spans="1:7" x14ac:dyDescent="0.25">
      <c r="A12" s="154" t="s">
        <v>66</v>
      </c>
      <c r="B12" s="138">
        <v>388.17</v>
      </c>
      <c r="C12" s="68">
        <v>15.52</v>
      </c>
      <c r="D12" s="138">
        <f t="shared" si="0"/>
        <v>403.69</v>
      </c>
      <c r="E12" s="138">
        <f t="shared" si="1"/>
        <v>310.39999999999998</v>
      </c>
      <c r="F12" s="153">
        <f t="shared" si="2"/>
        <v>3.9982481902259316E-2</v>
      </c>
      <c r="G12" s="8"/>
    </row>
    <row r="13" spans="1:7" ht="16.5" thickBot="1" x14ac:dyDescent="0.3">
      <c r="B13" s="3"/>
      <c r="C13" s="3"/>
      <c r="D13" s="3"/>
      <c r="E13" s="3"/>
      <c r="F13" s="13"/>
      <c r="G13" s="92"/>
    </row>
    <row r="14" spans="1:7" ht="64.5" thickTop="1" thickBot="1" x14ac:dyDescent="0.3">
      <c r="A14" s="124" t="s">
        <v>75</v>
      </c>
      <c r="B14" s="5" t="s">
        <v>3</v>
      </c>
      <c r="C14" s="6" t="s">
        <v>4</v>
      </c>
      <c r="D14" s="5" t="s">
        <v>5</v>
      </c>
      <c r="E14" s="7" t="s">
        <v>69</v>
      </c>
      <c r="F14" s="5" t="s">
        <v>7</v>
      </c>
      <c r="G14" s="92"/>
    </row>
    <row r="15" spans="1:7" s="8" customFormat="1" ht="16.5" thickTop="1" x14ac:dyDescent="0.25">
      <c r="A15" s="40" t="s">
        <v>76</v>
      </c>
      <c r="B15" s="1"/>
      <c r="C15" s="1"/>
      <c r="D15" s="1"/>
      <c r="E15" s="1"/>
      <c r="F15" s="13"/>
    </row>
    <row r="16" spans="1:7" x14ac:dyDescent="0.25">
      <c r="A16" s="155" t="s">
        <v>77</v>
      </c>
      <c r="B16" s="138">
        <v>924.81</v>
      </c>
      <c r="C16" s="68">
        <v>36.99</v>
      </c>
      <c r="D16" s="138">
        <f>B16+C16</f>
        <v>961.8</v>
      </c>
      <c r="E16" s="138">
        <f>C16*20</f>
        <v>739.80000000000007</v>
      </c>
      <c r="F16" s="153">
        <f t="shared" si="2"/>
        <v>3.9997404872352163E-2</v>
      </c>
      <c r="G16" s="92"/>
    </row>
    <row r="17" spans="1:7" x14ac:dyDescent="0.25">
      <c r="A17" s="155" t="s">
        <v>78</v>
      </c>
      <c r="B17" s="138">
        <v>961.76</v>
      </c>
      <c r="C17" s="68">
        <v>38.47</v>
      </c>
      <c r="D17" s="138">
        <f t="shared" ref="D17:D31" si="3">B17+C17</f>
        <v>1000.23</v>
      </c>
      <c r="E17" s="138">
        <f t="shared" ref="E17:E31" si="4">C17*20</f>
        <v>769.4</v>
      </c>
      <c r="F17" s="153">
        <f t="shared" si="2"/>
        <v>3.9999584095824318E-2</v>
      </c>
      <c r="G17" s="92"/>
    </row>
    <row r="18" spans="1:7" x14ac:dyDescent="0.25">
      <c r="A18" s="155" t="s">
        <v>79</v>
      </c>
      <c r="B18" s="138">
        <v>929.15</v>
      </c>
      <c r="C18" s="138">
        <v>37.1</v>
      </c>
      <c r="D18" s="138">
        <f t="shared" si="3"/>
        <v>966.25</v>
      </c>
      <c r="E18" s="138">
        <f t="shared" si="4"/>
        <v>742</v>
      </c>
      <c r="F18" s="153">
        <f t="shared" si="2"/>
        <v>3.9928967335736969E-2</v>
      </c>
      <c r="G18" s="92"/>
    </row>
    <row r="19" spans="1:7" ht="31.5" x14ac:dyDescent="0.25">
      <c r="A19" s="155" t="s">
        <v>80</v>
      </c>
      <c r="B19" s="138">
        <v>980.95</v>
      </c>
      <c r="C19" s="138">
        <v>37.1</v>
      </c>
      <c r="D19" s="138">
        <f t="shared" si="3"/>
        <v>1018.0500000000001</v>
      </c>
      <c r="E19" s="138">
        <f t="shared" si="4"/>
        <v>742</v>
      </c>
      <c r="F19" s="153">
        <f t="shared" si="2"/>
        <v>3.7820480146796474E-2</v>
      </c>
      <c r="G19" s="92"/>
    </row>
    <row r="20" spans="1:7" x14ac:dyDescent="0.25">
      <c r="A20" s="155" t="s">
        <v>81</v>
      </c>
      <c r="B20" s="138">
        <v>574.29999999999995</v>
      </c>
      <c r="C20" s="138">
        <v>22.95</v>
      </c>
      <c r="D20" s="138">
        <f t="shared" si="3"/>
        <v>597.25</v>
      </c>
      <c r="E20" s="138">
        <f t="shared" si="4"/>
        <v>459</v>
      </c>
      <c r="F20" s="153">
        <f t="shared" si="2"/>
        <v>3.9961692495211566E-2</v>
      </c>
      <c r="G20" s="92"/>
    </row>
    <row r="21" spans="1:7" ht="31.5" x14ac:dyDescent="0.25">
      <c r="A21" s="155" t="s">
        <v>82</v>
      </c>
      <c r="B21" s="138">
        <v>626.1</v>
      </c>
      <c r="C21" s="138">
        <v>22.95</v>
      </c>
      <c r="D21" s="138">
        <f t="shared" si="3"/>
        <v>649.05000000000007</v>
      </c>
      <c r="E21" s="138">
        <f t="shared" si="4"/>
        <v>459</v>
      </c>
      <c r="F21" s="153">
        <f t="shared" si="2"/>
        <v>3.6655486344034496E-2</v>
      </c>
      <c r="G21" s="92"/>
    </row>
    <row r="22" spans="1:7" x14ac:dyDescent="0.25">
      <c r="A22" s="155" t="s">
        <v>83</v>
      </c>
      <c r="B22" s="138">
        <v>574.29999999999995</v>
      </c>
      <c r="C22" s="138">
        <v>22.95</v>
      </c>
      <c r="D22" s="138">
        <f t="shared" si="3"/>
        <v>597.25</v>
      </c>
      <c r="E22" s="138">
        <f t="shared" si="4"/>
        <v>459</v>
      </c>
      <c r="F22" s="153">
        <f t="shared" si="2"/>
        <v>3.9961692495211566E-2</v>
      </c>
      <c r="G22" s="92"/>
    </row>
    <row r="23" spans="1:7" ht="31.5" x14ac:dyDescent="0.25">
      <c r="A23" s="155" t="s">
        <v>84</v>
      </c>
      <c r="B23" s="138">
        <v>626.1</v>
      </c>
      <c r="C23" s="138">
        <v>22.95</v>
      </c>
      <c r="D23" s="138">
        <f t="shared" si="3"/>
        <v>649.05000000000007</v>
      </c>
      <c r="E23" s="138">
        <f t="shared" si="4"/>
        <v>459</v>
      </c>
      <c r="F23" s="153">
        <f t="shared" si="2"/>
        <v>3.6655486344034496E-2</v>
      </c>
      <c r="G23" s="92"/>
    </row>
    <row r="24" spans="1:7" x14ac:dyDescent="0.25">
      <c r="A24" s="155" t="s">
        <v>85</v>
      </c>
      <c r="B24" s="138">
        <v>574.29999999999995</v>
      </c>
      <c r="C24" s="138">
        <v>22.95</v>
      </c>
      <c r="D24" s="138">
        <f t="shared" si="3"/>
        <v>597.25</v>
      </c>
      <c r="E24" s="138">
        <f t="shared" si="4"/>
        <v>459</v>
      </c>
      <c r="F24" s="153">
        <f t="shared" si="2"/>
        <v>3.9961692495211566E-2</v>
      </c>
      <c r="G24" s="1"/>
    </row>
    <row r="25" spans="1:7" ht="31.5" x14ac:dyDescent="0.25">
      <c r="A25" s="155" t="s">
        <v>86</v>
      </c>
      <c r="B25" s="138">
        <v>626.1</v>
      </c>
      <c r="C25" s="138">
        <v>22.95</v>
      </c>
      <c r="D25" s="138">
        <f t="shared" si="3"/>
        <v>649.05000000000007</v>
      </c>
      <c r="E25" s="138">
        <f t="shared" si="4"/>
        <v>459</v>
      </c>
      <c r="F25" s="153">
        <f t="shared" si="2"/>
        <v>3.6655486344034496E-2</v>
      </c>
      <c r="G25" s="1"/>
    </row>
    <row r="26" spans="1:7" x14ac:dyDescent="0.25">
      <c r="A26" s="155" t="s">
        <v>87</v>
      </c>
      <c r="B26" s="138">
        <v>545</v>
      </c>
      <c r="C26" s="138"/>
      <c r="D26" s="138">
        <f t="shared" si="3"/>
        <v>545</v>
      </c>
      <c r="E26" s="138">
        <f t="shared" si="4"/>
        <v>0</v>
      </c>
      <c r="F26" s="153">
        <f t="shared" si="2"/>
        <v>0</v>
      </c>
      <c r="G26" s="1"/>
    </row>
    <row r="27" spans="1:7" ht="31.5" x14ac:dyDescent="0.25">
      <c r="A27" s="155" t="s">
        <v>88</v>
      </c>
      <c r="B27" s="138">
        <v>601.24</v>
      </c>
      <c r="C27" s="138">
        <v>24.05</v>
      </c>
      <c r="D27" s="138">
        <f t="shared" si="3"/>
        <v>625.29</v>
      </c>
      <c r="E27" s="138">
        <f t="shared" si="4"/>
        <v>481</v>
      </c>
      <c r="F27" s="153">
        <f t="shared" si="2"/>
        <v>4.0000665291730422E-2</v>
      </c>
      <c r="G27" s="1"/>
    </row>
    <row r="28" spans="1:7" ht="31.5" x14ac:dyDescent="0.25">
      <c r="A28" s="155" t="s">
        <v>89</v>
      </c>
      <c r="B28" s="138">
        <v>688.08</v>
      </c>
      <c r="C28" s="138">
        <v>27.52</v>
      </c>
      <c r="D28" s="138">
        <f t="shared" si="3"/>
        <v>715.6</v>
      </c>
      <c r="E28" s="138">
        <f t="shared" si="4"/>
        <v>550.4</v>
      </c>
      <c r="F28" s="153">
        <f t="shared" si="2"/>
        <v>3.99953493779793E-2</v>
      </c>
      <c r="G28" s="1"/>
    </row>
    <row r="29" spans="1:7" ht="31.5" x14ac:dyDescent="0.25">
      <c r="A29" s="155" t="s">
        <v>90</v>
      </c>
      <c r="B29" s="138">
        <v>601.24</v>
      </c>
      <c r="C29" s="138">
        <v>24.05</v>
      </c>
      <c r="D29" s="138">
        <f t="shared" si="3"/>
        <v>625.29</v>
      </c>
      <c r="E29" s="138">
        <f t="shared" si="4"/>
        <v>481</v>
      </c>
      <c r="F29" s="153">
        <f t="shared" si="2"/>
        <v>4.0000665291730422E-2</v>
      </c>
      <c r="G29" s="92"/>
    </row>
    <row r="30" spans="1:7" ht="31.5" x14ac:dyDescent="0.25">
      <c r="A30" s="155" t="s">
        <v>91</v>
      </c>
      <c r="B30" s="138">
        <v>688.08</v>
      </c>
      <c r="C30" s="138">
        <v>27.52</v>
      </c>
      <c r="D30" s="138">
        <f t="shared" si="3"/>
        <v>715.6</v>
      </c>
      <c r="E30" s="138">
        <f t="shared" si="4"/>
        <v>550.4</v>
      </c>
      <c r="F30" s="153">
        <f t="shared" si="2"/>
        <v>3.99953493779793E-2</v>
      </c>
      <c r="G30" s="92"/>
    </row>
    <row r="31" spans="1:7" x14ac:dyDescent="0.25">
      <c r="A31" s="155" t="s">
        <v>92</v>
      </c>
      <c r="B31" s="138">
        <v>722.58</v>
      </c>
      <c r="C31" s="68">
        <v>28.9</v>
      </c>
      <c r="D31" s="138">
        <f t="shared" si="3"/>
        <v>751.48</v>
      </c>
      <c r="E31" s="138">
        <f t="shared" si="4"/>
        <v>578</v>
      </c>
      <c r="F31" s="153">
        <f t="shared" si="2"/>
        <v>3.9995571424617342E-2</v>
      </c>
      <c r="G31" s="92"/>
    </row>
    <row r="32" spans="1:7" x14ac:dyDescent="0.25">
      <c r="A32" s="66" t="s">
        <v>42</v>
      </c>
      <c r="G32" s="92"/>
    </row>
  </sheetData>
  <phoneticPr fontId="5" type="noConversion"/>
  <pageMargins left="0.7" right="0.45" top="0.75" bottom="0.75" header="0.3" footer="0.3"/>
  <pageSetup scale="83" fitToHeight="0" orientation="portrait" r:id="rId1"/>
  <headerFooter alignWithMargins="0">
    <oddHeader>&amp;RAttachment 1C</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A1:R634"/>
  <sheetViews>
    <sheetView tabSelected="1" view="pageBreakPreview" zoomScaleNormal="100" zoomScaleSheetLayoutView="100" workbookViewId="0">
      <pane ySplit="3" topLeftCell="A79" activePane="bottomLeft" state="frozen"/>
      <selection activeCell="B24" sqref="B24:B28"/>
      <selection pane="bottomLeft" activeCell="K91" sqref="K91"/>
    </sheetView>
  </sheetViews>
  <sheetFormatPr defaultColWidth="9.140625" defaultRowHeight="15.75" x14ac:dyDescent="0.25"/>
  <cols>
    <col min="1" max="1" width="62.42578125" style="20" bestFit="1" customWidth="1"/>
    <col min="2" max="2" width="9.28515625" style="20" bestFit="1" customWidth="1"/>
    <col min="3" max="3" width="9.42578125" style="20" bestFit="1" customWidth="1"/>
    <col min="4" max="4" width="10.42578125" style="20" bestFit="1" customWidth="1"/>
    <col min="5" max="5" width="12" style="108" bestFit="1" customWidth="1"/>
    <col min="6" max="6" width="9.85546875" style="195" bestFit="1" customWidth="1"/>
    <col min="7" max="16384" width="9.140625" style="20"/>
  </cols>
  <sheetData>
    <row r="1" spans="1:7" x14ac:dyDescent="0.25">
      <c r="A1" s="117" t="s">
        <v>0</v>
      </c>
      <c r="B1" s="117"/>
      <c r="C1" s="117"/>
      <c r="D1" s="117"/>
    </row>
    <row r="2" spans="1:7" ht="16.5" thickBot="1" x14ac:dyDescent="0.3">
      <c r="A2" s="117" t="s">
        <v>93</v>
      </c>
      <c r="B2" s="117"/>
      <c r="C2" s="117"/>
      <c r="D2" s="117"/>
    </row>
    <row r="3" spans="1:7" ht="63.75" thickBot="1" x14ac:dyDescent="0.3">
      <c r="A3" s="219" t="s">
        <v>94</v>
      </c>
      <c r="B3" s="220" t="s">
        <v>95</v>
      </c>
      <c r="C3" s="220" t="s">
        <v>4</v>
      </c>
      <c r="D3" s="220" t="s">
        <v>96</v>
      </c>
      <c r="E3" s="221" t="s">
        <v>1063</v>
      </c>
      <c r="F3" s="196" t="s">
        <v>1065</v>
      </c>
    </row>
    <row r="4" spans="1:7" ht="16.5" thickBot="1" x14ac:dyDescent="0.3">
      <c r="A4" s="122" t="s">
        <v>9</v>
      </c>
      <c r="B4" s="123"/>
      <c r="C4" s="123"/>
      <c r="D4" s="123"/>
      <c r="E4" s="200"/>
      <c r="F4" s="202"/>
    </row>
    <row r="5" spans="1:7" x14ac:dyDescent="0.25">
      <c r="A5" s="197" t="s">
        <v>97</v>
      </c>
      <c r="B5" s="198">
        <v>214.75</v>
      </c>
      <c r="C5" s="199">
        <v>0</v>
      </c>
      <c r="D5" s="203">
        <f>B5+C5</f>
        <v>214.75</v>
      </c>
      <c r="E5" s="217">
        <f>+D5-F5</f>
        <v>54.22</v>
      </c>
      <c r="F5" s="218">
        <f>+'1A-Per Credit'!$D$7</f>
        <v>160.53</v>
      </c>
      <c r="G5" s="72"/>
    </row>
    <row r="6" spans="1:7" x14ac:dyDescent="0.25">
      <c r="A6" s="156" t="s">
        <v>98</v>
      </c>
      <c r="B6" s="157">
        <v>225.12</v>
      </c>
      <c r="C6" s="158">
        <v>0</v>
      </c>
      <c r="D6" s="204">
        <f>B6+C6</f>
        <v>225.12</v>
      </c>
      <c r="E6" s="210">
        <f t="shared" ref="E6:E69" si="0">+D6-F6</f>
        <v>64.59</v>
      </c>
      <c r="F6" s="211">
        <f>+'1A-Per Credit'!$D$7</f>
        <v>160.53</v>
      </c>
      <c r="G6" s="72"/>
    </row>
    <row r="7" spans="1:7" ht="16.5" thickBot="1" x14ac:dyDescent="0.3">
      <c r="A7" s="156" t="s">
        <v>99</v>
      </c>
      <c r="B7" s="157">
        <v>199</v>
      </c>
      <c r="C7" s="158">
        <v>0</v>
      </c>
      <c r="D7" s="204">
        <f>B7+C7</f>
        <v>199</v>
      </c>
      <c r="E7" s="210">
        <f t="shared" si="0"/>
        <v>38.47</v>
      </c>
      <c r="F7" s="211">
        <f>+'1A-Per Credit'!$D$7</f>
        <v>160.53</v>
      </c>
      <c r="G7" s="72"/>
    </row>
    <row r="8" spans="1:7" ht="16.5" thickBot="1" x14ac:dyDescent="0.3">
      <c r="A8" s="122" t="s">
        <v>10</v>
      </c>
      <c r="B8" s="123"/>
      <c r="C8" s="123"/>
      <c r="D8" s="123"/>
      <c r="E8" s="200"/>
      <c r="F8" s="202"/>
      <c r="G8" s="72"/>
    </row>
    <row r="9" spans="1:7" x14ac:dyDescent="0.25">
      <c r="A9" s="156" t="s">
        <v>100</v>
      </c>
      <c r="B9" s="157">
        <v>186.42</v>
      </c>
      <c r="C9" s="158">
        <v>0</v>
      </c>
      <c r="D9" s="204">
        <f>B9+C9</f>
        <v>186.42</v>
      </c>
      <c r="E9" s="210">
        <f t="shared" si="0"/>
        <v>41.47</v>
      </c>
      <c r="F9" s="211">
        <f>+'1A-Per Credit'!$D$8</f>
        <v>144.94999999999999</v>
      </c>
      <c r="G9" s="72"/>
    </row>
    <row r="10" spans="1:7" ht="16.5" thickBot="1" x14ac:dyDescent="0.3">
      <c r="A10" s="156" t="s">
        <v>101</v>
      </c>
      <c r="B10" s="157">
        <v>182.75</v>
      </c>
      <c r="C10" s="158">
        <v>0</v>
      </c>
      <c r="D10" s="204">
        <f>B10+C10</f>
        <v>182.75</v>
      </c>
      <c r="E10" s="210">
        <f t="shared" si="0"/>
        <v>37.800000000000011</v>
      </c>
      <c r="F10" s="211">
        <f>+'1A-Per Credit'!$D$8</f>
        <v>144.94999999999999</v>
      </c>
      <c r="G10" s="72"/>
    </row>
    <row r="11" spans="1:7" ht="16.5" thickBot="1" x14ac:dyDescent="0.3">
      <c r="A11" s="122" t="s">
        <v>11</v>
      </c>
      <c r="B11" s="123"/>
      <c r="C11" s="123"/>
      <c r="D11" s="123"/>
      <c r="E11" s="200"/>
      <c r="F11" s="202"/>
      <c r="G11" s="72"/>
    </row>
    <row r="12" spans="1:7" x14ac:dyDescent="0.25">
      <c r="A12" s="156" t="s">
        <v>102</v>
      </c>
      <c r="B12" s="157">
        <v>266.52999999999997</v>
      </c>
      <c r="C12" s="158">
        <v>0</v>
      </c>
      <c r="D12" s="204">
        <f>B12+C12</f>
        <v>266.52999999999997</v>
      </c>
      <c r="E12" s="210">
        <f t="shared" si="0"/>
        <v>99.559999999999974</v>
      </c>
      <c r="F12" s="211">
        <f>+'1A-Per Credit'!$D$9</f>
        <v>166.97</v>
      </c>
      <c r="G12" s="72"/>
    </row>
    <row r="13" spans="1:7" x14ac:dyDescent="0.25">
      <c r="A13" s="156" t="s">
        <v>103</v>
      </c>
      <c r="B13" s="157">
        <v>187.77</v>
      </c>
      <c r="C13" s="158">
        <v>0</v>
      </c>
      <c r="D13" s="204">
        <f>B13+C13</f>
        <v>187.77</v>
      </c>
      <c r="E13" s="210">
        <f t="shared" si="0"/>
        <v>20.800000000000011</v>
      </c>
      <c r="F13" s="211">
        <f>+'1A-Per Credit'!$D$9</f>
        <v>166.97</v>
      </c>
      <c r="G13" s="72"/>
    </row>
    <row r="14" spans="1:7" x14ac:dyDescent="0.25">
      <c r="A14" s="156" t="s">
        <v>99</v>
      </c>
      <c r="B14" s="157">
        <v>181.98</v>
      </c>
      <c r="C14" s="158">
        <v>0</v>
      </c>
      <c r="D14" s="204">
        <f>B14+C14</f>
        <v>181.98</v>
      </c>
      <c r="E14" s="210">
        <f t="shared" si="0"/>
        <v>15.009999999999991</v>
      </c>
      <c r="F14" s="211">
        <f>+'1A-Per Credit'!$D$9</f>
        <v>166.97</v>
      </c>
      <c r="G14" s="72"/>
    </row>
    <row r="15" spans="1:7" x14ac:dyDescent="0.25">
      <c r="A15" s="156" t="s">
        <v>104</v>
      </c>
      <c r="B15" s="157">
        <v>208.57</v>
      </c>
      <c r="C15" s="158">
        <v>0</v>
      </c>
      <c r="D15" s="204">
        <f>B15+C15</f>
        <v>208.57</v>
      </c>
      <c r="E15" s="210">
        <f t="shared" si="0"/>
        <v>41.599999999999994</v>
      </c>
      <c r="F15" s="211">
        <f>+'1A-Per Credit'!$D$9</f>
        <v>166.97</v>
      </c>
      <c r="G15" s="72"/>
    </row>
    <row r="16" spans="1:7" ht="16.5" thickBot="1" x14ac:dyDescent="0.3">
      <c r="A16" s="156" t="s">
        <v>105</v>
      </c>
      <c r="B16" s="157">
        <v>187.77</v>
      </c>
      <c r="C16" s="158">
        <v>0</v>
      </c>
      <c r="D16" s="204">
        <f>B16+C16</f>
        <v>187.77</v>
      </c>
      <c r="E16" s="210">
        <f t="shared" si="0"/>
        <v>20.800000000000011</v>
      </c>
      <c r="F16" s="211">
        <f>+'1A-Per Credit'!$D$9</f>
        <v>166.97</v>
      </c>
      <c r="G16" s="72"/>
    </row>
    <row r="17" spans="1:7" ht="16.5" thickBot="1" x14ac:dyDescent="0.3">
      <c r="A17" s="122" t="s">
        <v>48</v>
      </c>
      <c r="B17" s="123"/>
      <c r="C17" s="123"/>
      <c r="D17" s="123"/>
      <c r="E17" s="200"/>
      <c r="F17" s="202"/>
      <c r="G17" s="72"/>
    </row>
    <row r="18" spans="1:7" x14ac:dyDescent="0.25">
      <c r="A18" s="156" t="s">
        <v>106</v>
      </c>
      <c r="B18" s="157">
        <v>187</v>
      </c>
      <c r="C18" s="158">
        <v>0</v>
      </c>
      <c r="D18" s="204">
        <f t="shared" ref="D18:D37" si="1">B18+C18</f>
        <v>187</v>
      </c>
      <c r="E18" s="210">
        <f t="shared" si="0"/>
        <v>-79.450000000000045</v>
      </c>
      <c r="F18" s="211">
        <f>+'1B-Banded'!$E$6</f>
        <v>266.45000000000005</v>
      </c>
      <c r="G18" s="72"/>
    </row>
    <row r="19" spans="1:7" x14ac:dyDescent="0.25">
      <c r="A19" s="156" t="s">
        <v>107</v>
      </c>
      <c r="B19" s="157">
        <v>291.45</v>
      </c>
      <c r="C19" s="158">
        <v>0</v>
      </c>
      <c r="D19" s="204">
        <f t="shared" si="1"/>
        <v>291.45</v>
      </c>
      <c r="E19" s="210">
        <f t="shared" si="0"/>
        <v>24.999999999999943</v>
      </c>
      <c r="F19" s="211">
        <f>+'1B-Banded'!$E$6</f>
        <v>266.45000000000005</v>
      </c>
      <c r="G19" s="72"/>
    </row>
    <row r="20" spans="1:7" x14ac:dyDescent="0.25">
      <c r="A20" s="156" t="s">
        <v>108</v>
      </c>
      <c r="B20" s="157">
        <v>281.45</v>
      </c>
      <c r="C20" s="158">
        <v>0</v>
      </c>
      <c r="D20" s="204">
        <f t="shared" si="1"/>
        <v>281.45</v>
      </c>
      <c r="E20" s="210">
        <f t="shared" si="0"/>
        <v>14.999999999999943</v>
      </c>
      <c r="F20" s="211">
        <f>+'1B-Banded'!$E$6</f>
        <v>266.45000000000005</v>
      </c>
      <c r="G20" s="72"/>
    </row>
    <row r="21" spans="1:7" x14ac:dyDescent="0.25">
      <c r="A21" s="156" t="s">
        <v>109</v>
      </c>
      <c r="B21" s="157">
        <v>331.45</v>
      </c>
      <c r="C21" s="158">
        <v>0</v>
      </c>
      <c r="D21" s="204">
        <f t="shared" si="1"/>
        <v>331.45</v>
      </c>
      <c r="E21" s="210">
        <f t="shared" si="0"/>
        <v>64.999999999999943</v>
      </c>
      <c r="F21" s="211">
        <f>+'1B-Banded'!$E$6</f>
        <v>266.45000000000005</v>
      </c>
      <c r="G21" s="72"/>
    </row>
    <row r="22" spans="1:7" x14ac:dyDescent="0.25">
      <c r="A22" s="156" t="s">
        <v>110</v>
      </c>
      <c r="B22" s="157">
        <v>468.5</v>
      </c>
      <c r="C22" s="158">
        <v>16.100000000000001</v>
      </c>
      <c r="D22" s="204">
        <f t="shared" si="1"/>
        <v>484.6</v>
      </c>
      <c r="E22" s="210">
        <f t="shared" si="0"/>
        <v>65</v>
      </c>
      <c r="F22" s="211">
        <f>+'1C-Graduate '!$D$6</f>
        <v>419.6</v>
      </c>
      <c r="G22" s="72"/>
    </row>
    <row r="23" spans="1:7" x14ac:dyDescent="0.25">
      <c r="A23" s="156" t="s">
        <v>111</v>
      </c>
      <c r="B23" s="157">
        <v>276.45</v>
      </c>
      <c r="C23" s="158">
        <v>0</v>
      </c>
      <c r="D23" s="204">
        <f t="shared" si="1"/>
        <v>276.45</v>
      </c>
      <c r="E23" s="210">
        <f t="shared" si="0"/>
        <v>9.9999999999999432</v>
      </c>
      <c r="F23" s="211">
        <f>+'1B-Banded'!$E$6</f>
        <v>266.45000000000005</v>
      </c>
      <c r="G23" s="72"/>
    </row>
    <row r="24" spans="1:7" x14ac:dyDescent="0.25">
      <c r="A24" s="156" t="s">
        <v>112</v>
      </c>
      <c r="B24" s="157">
        <v>286.45</v>
      </c>
      <c r="C24" s="158">
        <v>0</v>
      </c>
      <c r="D24" s="204">
        <f t="shared" si="1"/>
        <v>286.45</v>
      </c>
      <c r="E24" s="210">
        <f t="shared" si="0"/>
        <v>19.999999999999943</v>
      </c>
      <c r="F24" s="211">
        <f>+'1B-Banded'!$E$6</f>
        <v>266.45000000000005</v>
      </c>
      <c r="G24" s="72"/>
    </row>
    <row r="25" spans="1:7" x14ac:dyDescent="0.25">
      <c r="A25" s="156" t="s">
        <v>113</v>
      </c>
      <c r="B25" s="157">
        <v>545.45000000000005</v>
      </c>
      <c r="C25" s="158">
        <v>0</v>
      </c>
      <c r="D25" s="204">
        <f t="shared" si="1"/>
        <v>545.45000000000005</v>
      </c>
      <c r="E25" s="210">
        <f t="shared" si="0"/>
        <v>125.85000000000002</v>
      </c>
      <c r="F25" s="211">
        <f>+'1C-Graduate '!$D$6</f>
        <v>419.6</v>
      </c>
      <c r="G25" s="72"/>
    </row>
    <row r="26" spans="1:7" x14ac:dyDescent="0.25">
      <c r="A26" s="156" t="s">
        <v>114</v>
      </c>
      <c r="B26" s="157">
        <v>560.45000000000005</v>
      </c>
      <c r="C26" s="158">
        <v>16.100000000000001</v>
      </c>
      <c r="D26" s="204">
        <f t="shared" si="1"/>
        <v>576.55000000000007</v>
      </c>
      <c r="E26" s="210">
        <f t="shared" si="0"/>
        <v>156.95000000000005</v>
      </c>
      <c r="F26" s="211">
        <f>+'1C-Graduate '!$D$6</f>
        <v>419.6</v>
      </c>
      <c r="G26" s="72"/>
    </row>
    <row r="27" spans="1:7" x14ac:dyDescent="0.25">
      <c r="A27" s="156" t="s">
        <v>115</v>
      </c>
      <c r="B27" s="157">
        <v>281.45</v>
      </c>
      <c r="C27" s="158">
        <v>0</v>
      </c>
      <c r="D27" s="204">
        <f t="shared" si="1"/>
        <v>281.45</v>
      </c>
      <c r="E27" s="210">
        <f t="shared" si="0"/>
        <v>14.999999999999943</v>
      </c>
      <c r="F27" s="211">
        <f>+'1B-Banded'!$E$6</f>
        <v>266.45000000000005</v>
      </c>
      <c r="G27" s="72"/>
    </row>
    <row r="28" spans="1:7" x14ac:dyDescent="0.25">
      <c r="A28" s="156" t="s">
        <v>116</v>
      </c>
      <c r="B28" s="157">
        <v>301.45</v>
      </c>
      <c r="C28" s="158">
        <v>0</v>
      </c>
      <c r="D28" s="204">
        <f t="shared" si="1"/>
        <v>301.45</v>
      </c>
      <c r="E28" s="210">
        <f t="shared" si="0"/>
        <v>34.999999999999943</v>
      </c>
      <c r="F28" s="211">
        <f>+'1B-Banded'!$E$6</f>
        <v>266.45000000000005</v>
      </c>
      <c r="G28" s="72"/>
    </row>
    <row r="29" spans="1:7" x14ac:dyDescent="0.25">
      <c r="A29" s="156" t="s">
        <v>117</v>
      </c>
      <c r="B29" s="157">
        <v>296.45</v>
      </c>
      <c r="C29" s="158">
        <v>0</v>
      </c>
      <c r="D29" s="204">
        <f t="shared" si="1"/>
        <v>296.45</v>
      </c>
      <c r="E29" s="210">
        <f t="shared" si="0"/>
        <v>29.999999999999943</v>
      </c>
      <c r="F29" s="211">
        <f>+'1B-Banded'!$E$6</f>
        <v>266.45000000000005</v>
      </c>
      <c r="G29" s="72"/>
    </row>
    <row r="30" spans="1:7" x14ac:dyDescent="0.25">
      <c r="A30" s="156" t="s">
        <v>118</v>
      </c>
      <c r="B30" s="157">
        <v>433.5</v>
      </c>
      <c r="C30" s="158">
        <v>16.100000000000001</v>
      </c>
      <c r="D30" s="204">
        <f t="shared" si="1"/>
        <v>449.6</v>
      </c>
      <c r="E30" s="210">
        <f t="shared" si="0"/>
        <v>30</v>
      </c>
      <c r="F30" s="211">
        <f>+'1C-Graduate '!$D$6</f>
        <v>419.6</v>
      </c>
      <c r="G30" s="72"/>
    </row>
    <row r="31" spans="1:7" x14ac:dyDescent="0.25">
      <c r="A31" s="156" t="s">
        <v>119</v>
      </c>
      <c r="B31" s="157">
        <v>278.45</v>
      </c>
      <c r="C31" s="158">
        <v>0</v>
      </c>
      <c r="D31" s="204">
        <f t="shared" si="1"/>
        <v>278.45</v>
      </c>
      <c r="E31" s="210">
        <f t="shared" si="0"/>
        <v>11.999999999999943</v>
      </c>
      <c r="F31" s="211">
        <f>+'1B-Banded'!$E$6</f>
        <v>266.45000000000005</v>
      </c>
      <c r="G31" s="72"/>
    </row>
    <row r="32" spans="1:7" x14ac:dyDescent="0.25">
      <c r="A32" s="156" t="s">
        <v>120</v>
      </c>
      <c r="B32" s="157">
        <v>308.45</v>
      </c>
      <c r="C32" s="158">
        <v>0</v>
      </c>
      <c r="D32" s="204">
        <f t="shared" si="1"/>
        <v>308.45</v>
      </c>
      <c r="E32" s="210">
        <f t="shared" si="0"/>
        <v>41.999999999999943</v>
      </c>
      <c r="F32" s="211">
        <f>+'1B-Banded'!$E$6</f>
        <v>266.45000000000005</v>
      </c>
      <c r="G32" s="72"/>
    </row>
    <row r="33" spans="1:7" ht="31.5" x14ac:dyDescent="0.25">
      <c r="A33" s="156" t="s">
        <v>121</v>
      </c>
      <c r="B33" s="157">
        <v>415.5</v>
      </c>
      <c r="C33" s="158">
        <v>16.100000000000001</v>
      </c>
      <c r="D33" s="204">
        <f t="shared" si="1"/>
        <v>431.6</v>
      </c>
      <c r="E33" s="210">
        <f t="shared" si="0"/>
        <v>12</v>
      </c>
      <c r="F33" s="211">
        <f>+'1C-Graduate '!$D$6</f>
        <v>419.6</v>
      </c>
      <c r="G33" s="72"/>
    </row>
    <row r="34" spans="1:7" x14ac:dyDescent="0.25">
      <c r="A34" s="156" t="s">
        <v>122</v>
      </c>
      <c r="B34" s="157">
        <v>445.5</v>
      </c>
      <c r="C34" s="158">
        <v>16.100000000000001</v>
      </c>
      <c r="D34" s="204">
        <f t="shared" si="1"/>
        <v>461.6</v>
      </c>
      <c r="E34" s="210">
        <f t="shared" si="0"/>
        <v>42</v>
      </c>
      <c r="F34" s="211">
        <f>+'1C-Graduate '!$D$6</f>
        <v>419.6</v>
      </c>
      <c r="G34" s="72"/>
    </row>
    <row r="35" spans="1:7" x14ac:dyDescent="0.25">
      <c r="A35" s="156" t="s">
        <v>123</v>
      </c>
      <c r="B35" s="157">
        <v>281.45</v>
      </c>
      <c r="C35" s="158">
        <v>0</v>
      </c>
      <c r="D35" s="204">
        <f t="shared" si="1"/>
        <v>281.45</v>
      </c>
      <c r="E35" s="210">
        <f t="shared" si="0"/>
        <v>15</v>
      </c>
      <c r="F35" s="211">
        <v>266.45</v>
      </c>
      <c r="G35" s="72"/>
    </row>
    <row r="36" spans="1:7" x14ac:dyDescent="0.25">
      <c r="A36" s="156" t="s">
        <v>124</v>
      </c>
      <c r="B36" s="157">
        <v>311.45</v>
      </c>
      <c r="C36" s="158">
        <v>0</v>
      </c>
      <c r="D36" s="204">
        <f t="shared" si="1"/>
        <v>311.45</v>
      </c>
      <c r="E36" s="210">
        <f t="shared" si="0"/>
        <v>45</v>
      </c>
      <c r="F36" s="211">
        <v>266.45</v>
      </c>
      <c r="G36" s="72"/>
    </row>
    <row r="37" spans="1:7" ht="16.5" thickBot="1" x14ac:dyDescent="0.3">
      <c r="A37" s="156" t="s">
        <v>125</v>
      </c>
      <c r="B37" s="157">
        <v>291.45</v>
      </c>
      <c r="C37" s="158">
        <v>0</v>
      </c>
      <c r="D37" s="204">
        <f t="shared" si="1"/>
        <v>291.45</v>
      </c>
      <c r="E37" s="210">
        <f t="shared" si="0"/>
        <v>25</v>
      </c>
      <c r="F37" s="211">
        <v>266.45</v>
      </c>
      <c r="G37" s="72"/>
    </row>
    <row r="38" spans="1:7" ht="16.5" thickBot="1" x14ac:dyDescent="0.3">
      <c r="A38" s="122" t="s">
        <v>12</v>
      </c>
      <c r="B38" s="123"/>
      <c r="C38" s="123"/>
      <c r="D38" s="123"/>
      <c r="E38" s="200"/>
      <c r="F38" s="202"/>
      <c r="G38" s="72"/>
    </row>
    <row r="39" spans="1:7" x14ac:dyDescent="0.25">
      <c r="A39" s="156" t="s">
        <v>106</v>
      </c>
      <c r="B39" s="157">
        <v>186.98</v>
      </c>
      <c r="C39" s="158">
        <v>0</v>
      </c>
      <c r="D39" s="204">
        <f t="shared" ref="D39:D61" si="2">B39+C39</f>
        <v>186.98</v>
      </c>
      <c r="E39" s="210">
        <f t="shared" si="0"/>
        <v>27.899999999999977</v>
      </c>
      <c r="F39" s="211">
        <f>+'1A-Per Credit'!$D$10</f>
        <v>159.08000000000001</v>
      </c>
      <c r="G39" s="72"/>
    </row>
    <row r="40" spans="1:7" s="1" customFormat="1" x14ac:dyDescent="0.25">
      <c r="A40" s="160" t="s">
        <v>126</v>
      </c>
      <c r="B40" s="157">
        <v>194.08</v>
      </c>
      <c r="C40" s="158">
        <v>6.42</v>
      </c>
      <c r="D40" s="204">
        <f t="shared" si="2"/>
        <v>200.5</v>
      </c>
      <c r="E40" s="210">
        <f t="shared" si="0"/>
        <v>41.419999999999987</v>
      </c>
      <c r="F40" s="211">
        <f>+'1A-Per Credit'!$D$10</f>
        <v>159.08000000000001</v>
      </c>
      <c r="G40" s="71"/>
    </row>
    <row r="41" spans="1:7" x14ac:dyDescent="0.25">
      <c r="A41" s="160" t="s">
        <v>127</v>
      </c>
      <c r="B41" s="157">
        <v>179.24</v>
      </c>
      <c r="C41" s="158">
        <v>0</v>
      </c>
      <c r="D41" s="204">
        <f t="shared" si="2"/>
        <v>179.24</v>
      </c>
      <c r="E41" s="210">
        <f t="shared" si="0"/>
        <v>20.159999999999997</v>
      </c>
      <c r="F41" s="211">
        <f>+'1A-Per Credit'!$D$10</f>
        <v>159.08000000000001</v>
      </c>
      <c r="G41" s="72"/>
    </row>
    <row r="42" spans="1:7" x14ac:dyDescent="0.25">
      <c r="A42" s="160" t="s">
        <v>128</v>
      </c>
      <c r="B42" s="157">
        <v>179.08</v>
      </c>
      <c r="C42" s="158">
        <v>0</v>
      </c>
      <c r="D42" s="204">
        <f t="shared" si="2"/>
        <v>179.08</v>
      </c>
      <c r="E42" s="210">
        <f t="shared" si="0"/>
        <v>20</v>
      </c>
      <c r="F42" s="211">
        <f>+'1A-Per Credit'!$D$10</f>
        <v>159.08000000000001</v>
      </c>
      <c r="G42" s="72"/>
    </row>
    <row r="43" spans="1:7" x14ac:dyDescent="0.25">
      <c r="A43" s="160" t="s">
        <v>129</v>
      </c>
      <c r="B43" s="157">
        <v>164.08</v>
      </c>
      <c r="C43" s="158">
        <v>0</v>
      </c>
      <c r="D43" s="204">
        <f t="shared" si="2"/>
        <v>164.08</v>
      </c>
      <c r="E43" s="210">
        <f t="shared" si="0"/>
        <v>5</v>
      </c>
      <c r="F43" s="211">
        <f>+'1A-Per Credit'!$D$10</f>
        <v>159.08000000000001</v>
      </c>
      <c r="G43" s="72"/>
    </row>
    <row r="44" spans="1:7" x14ac:dyDescent="0.25">
      <c r="A44" s="160" t="s">
        <v>130</v>
      </c>
      <c r="B44" s="157">
        <v>184.08</v>
      </c>
      <c r="C44" s="158">
        <v>0</v>
      </c>
      <c r="D44" s="204">
        <f t="shared" si="2"/>
        <v>184.08</v>
      </c>
      <c r="E44" s="210">
        <f t="shared" si="0"/>
        <v>25</v>
      </c>
      <c r="F44" s="211">
        <f>+'1A-Per Credit'!$D$10</f>
        <v>159.08000000000001</v>
      </c>
      <c r="G44" s="72"/>
    </row>
    <row r="45" spans="1:7" x14ac:dyDescent="0.25">
      <c r="A45" s="160" t="s">
        <v>131</v>
      </c>
      <c r="B45" s="157">
        <v>179.24</v>
      </c>
      <c r="C45" s="158">
        <v>0</v>
      </c>
      <c r="D45" s="204">
        <f t="shared" si="2"/>
        <v>179.24</v>
      </c>
      <c r="E45" s="210">
        <f t="shared" si="0"/>
        <v>20.159999999999997</v>
      </c>
      <c r="F45" s="211">
        <f>+'1A-Per Credit'!$D$10</f>
        <v>159.08000000000001</v>
      </c>
      <c r="G45" s="72"/>
    </row>
    <row r="46" spans="1:7" x14ac:dyDescent="0.25">
      <c r="A46" s="160" t="s">
        <v>132</v>
      </c>
      <c r="B46" s="157">
        <v>171.4</v>
      </c>
      <c r="C46" s="158">
        <v>0</v>
      </c>
      <c r="D46" s="204">
        <f t="shared" si="2"/>
        <v>171.4</v>
      </c>
      <c r="E46" s="210">
        <f t="shared" si="0"/>
        <v>12.319999999999993</v>
      </c>
      <c r="F46" s="211">
        <f>+'1A-Per Credit'!$D$10</f>
        <v>159.08000000000001</v>
      </c>
      <c r="G46" s="72"/>
    </row>
    <row r="47" spans="1:7" x14ac:dyDescent="0.25">
      <c r="A47" s="160" t="s">
        <v>133</v>
      </c>
      <c r="B47" s="157">
        <v>204.08</v>
      </c>
      <c r="C47" s="158">
        <v>0</v>
      </c>
      <c r="D47" s="204">
        <f t="shared" si="2"/>
        <v>204.08</v>
      </c>
      <c r="E47" s="210">
        <f t="shared" si="0"/>
        <v>45</v>
      </c>
      <c r="F47" s="211">
        <f>+'1A-Per Credit'!$D$10</f>
        <v>159.08000000000001</v>
      </c>
      <c r="G47" s="72"/>
    </row>
    <row r="48" spans="1:7" x14ac:dyDescent="0.25">
      <c r="A48" s="160" t="s">
        <v>134</v>
      </c>
      <c r="B48" s="157">
        <v>184.08</v>
      </c>
      <c r="C48" s="158">
        <v>0</v>
      </c>
      <c r="D48" s="204">
        <f t="shared" si="2"/>
        <v>184.08</v>
      </c>
      <c r="E48" s="210">
        <f t="shared" si="0"/>
        <v>25</v>
      </c>
      <c r="F48" s="211">
        <f>+'1A-Per Credit'!$D$10</f>
        <v>159.08000000000001</v>
      </c>
      <c r="G48" s="72"/>
    </row>
    <row r="49" spans="1:7" x14ac:dyDescent="0.25">
      <c r="A49" s="156" t="s">
        <v>135</v>
      </c>
      <c r="B49" s="157">
        <v>161.41999999999999</v>
      </c>
      <c r="C49" s="158">
        <v>0</v>
      </c>
      <c r="D49" s="204">
        <f t="shared" si="2"/>
        <v>161.41999999999999</v>
      </c>
      <c r="E49" s="210">
        <f t="shared" si="0"/>
        <v>2.339999999999975</v>
      </c>
      <c r="F49" s="211">
        <f>+'1A-Per Credit'!$D$10</f>
        <v>159.08000000000001</v>
      </c>
      <c r="G49" s="72"/>
    </row>
    <row r="50" spans="1:7" x14ac:dyDescent="0.25">
      <c r="A50" s="160" t="s">
        <v>136</v>
      </c>
      <c r="B50" s="157">
        <v>184.08</v>
      </c>
      <c r="C50" s="158">
        <v>0</v>
      </c>
      <c r="D50" s="204">
        <f t="shared" si="2"/>
        <v>184.08</v>
      </c>
      <c r="E50" s="210">
        <f t="shared" si="0"/>
        <v>25</v>
      </c>
      <c r="F50" s="211">
        <f>+'1A-Per Credit'!$D$10</f>
        <v>159.08000000000001</v>
      </c>
      <c r="G50" s="72"/>
    </row>
    <row r="51" spans="1:7" x14ac:dyDescent="0.25">
      <c r="A51" s="160" t="s">
        <v>137</v>
      </c>
      <c r="B51" s="157">
        <v>179.08</v>
      </c>
      <c r="C51" s="158">
        <v>0</v>
      </c>
      <c r="D51" s="204">
        <f t="shared" si="2"/>
        <v>179.08</v>
      </c>
      <c r="E51" s="210">
        <f t="shared" si="0"/>
        <v>20</v>
      </c>
      <c r="F51" s="211">
        <f>+'1A-Per Credit'!$D$10</f>
        <v>159.08000000000001</v>
      </c>
      <c r="G51" s="72"/>
    </row>
    <row r="52" spans="1:7" x14ac:dyDescent="0.25">
      <c r="A52" s="160" t="s">
        <v>138</v>
      </c>
      <c r="B52" s="157">
        <v>174.08</v>
      </c>
      <c r="C52" s="158">
        <v>0</v>
      </c>
      <c r="D52" s="204">
        <f t="shared" si="2"/>
        <v>174.08</v>
      </c>
      <c r="E52" s="210">
        <f t="shared" si="0"/>
        <v>15</v>
      </c>
      <c r="F52" s="211">
        <f>+'1A-Per Credit'!$D$10</f>
        <v>159.08000000000001</v>
      </c>
      <c r="G52" s="72"/>
    </row>
    <row r="53" spans="1:7" x14ac:dyDescent="0.25">
      <c r="A53" s="160" t="s">
        <v>139</v>
      </c>
      <c r="B53" s="157">
        <v>179.08</v>
      </c>
      <c r="C53" s="158">
        <v>0</v>
      </c>
      <c r="D53" s="204">
        <f t="shared" si="2"/>
        <v>179.08</v>
      </c>
      <c r="E53" s="210">
        <f t="shared" si="0"/>
        <v>20</v>
      </c>
      <c r="F53" s="211">
        <f>+'1A-Per Credit'!$D$10</f>
        <v>159.08000000000001</v>
      </c>
      <c r="G53" s="72"/>
    </row>
    <row r="54" spans="1:7" x14ac:dyDescent="0.25">
      <c r="A54" s="160" t="s">
        <v>140</v>
      </c>
      <c r="B54" s="157">
        <v>184.08</v>
      </c>
      <c r="C54" s="158">
        <v>0</v>
      </c>
      <c r="D54" s="204">
        <f t="shared" si="2"/>
        <v>184.08</v>
      </c>
      <c r="E54" s="210">
        <f t="shared" si="0"/>
        <v>25</v>
      </c>
      <c r="F54" s="211">
        <f>+'1A-Per Credit'!$D$10</f>
        <v>159.08000000000001</v>
      </c>
      <c r="G54" s="72"/>
    </row>
    <row r="55" spans="1:7" x14ac:dyDescent="0.25">
      <c r="A55" s="160" t="s">
        <v>141</v>
      </c>
      <c r="B55" s="157">
        <v>184.08</v>
      </c>
      <c r="C55" s="158">
        <v>0</v>
      </c>
      <c r="D55" s="204">
        <f t="shared" si="2"/>
        <v>184.08</v>
      </c>
      <c r="E55" s="210">
        <f t="shared" si="0"/>
        <v>25</v>
      </c>
      <c r="F55" s="211">
        <f>+'1A-Per Credit'!$D$10</f>
        <v>159.08000000000001</v>
      </c>
      <c r="G55" s="72"/>
    </row>
    <row r="56" spans="1:7" x14ac:dyDescent="0.25">
      <c r="A56" s="160" t="s">
        <v>142</v>
      </c>
      <c r="B56" s="157">
        <v>169.08</v>
      </c>
      <c r="C56" s="158">
        <v>0</v>
      </c>
      <c r="D56" s="204">
        <f t="shared" si="2"/>
        <v>169.08</v>
      </c>
      <c r="E56" s="210">
        <f t="shared" si="0"/>
        <v>10</v>
      </c>
      <c r="F56" s="211">
        <f>+'1A-Per Credit'!$D$10</f>
        <v>159.08000000000001</v>
      </c>
      <c r="G56" s="72"/>
    </row>
    <row r="57" spans="1:7" x14ac:dyDescent="0.25">
      <c r="A57" s="156" t="s">
        <v>143</v>
      </c>
      <c r="B57" s="157">
        <v>189.08</v>
      </c>
      <c r="C57" s="158">
        <v>0</v>
      </c>
      <c r="D57" s="204">
        <f t="shared" si="2"/>
        <v>189.08</v>
      </c>
      <c r="E57" s="210">
        <f t="shared" si="0"/>
        <v>30</v>
      </c>
      <c r="F57" s="211">
        <f>+'1A-Per Credit'!$D$10</f>
        <v>159.08000000000001</v>
      </c>
      <c r="G57" s="72"/>
    </row>
    <row r="58" spans="1:7" s="1" customFormat="1" x14ac:dyDescent="0.25">
      <c r="A58" s="160" t="s">
        <v>144</v>
      </c>
      <c r="B58" s="157">
        <v>189.08</v>
      </c>
      <c r="C58" s="158">
        <v>3.42</v>
      </c>
      <c r="D58" s="204">
        <f t="shared" si="2"/>
        <v>192.5</v>
      </c>
      <c r="E58" s="210">
        <f t="shared" si="0"/>
        <v>33.419999999999987</v>
      </c>
      <c r="F58" s="211">
        <f>+'1A-Per Credit'!$D$10</f>
        <v>159.08000000000001</v>
      </c>
      <c r="G58" s="71"/>
    </row>
    <row r="59" spans="1:7" x14ac:dyDescent="0.25">
      <c r="A59" s="160" t="s">
        <v>145</v>
      </c>
      <c r="B59" s="157">
        <v>164.08</v>
      </c>
      <c r="C59" s="158">
        <v>0</v>
      </c>
      <c r="D59" s="204">
        <f t="shared" si="2"/>
        <v>164.08</v>
      </c>
      <c r="E59" s="210">
        <f t="shared" si="0"/>
        <v>5</v>
      </c>
      <c r="F59" s="211">
        <f>+'1A-Per Credit'!$D$10</f>
        <v>159.08000000000001</v>
      </c>
      <c r="G59" s="72"/>
    </row>
    <row r="60" spans="1:7" x14ac:dyDescent="0.25">
      <c r="A60" s="160" t="s">
        <v>146</v>
      </c>
      <c r="B60" s="157">
        <v>199.08</v>
      </c>
      <c r="C60" s="158">
        <v>0</v>
      </c>
      <c r="D60" s="204">
        <f t="shared" si="2"/>
        <v>199.08</v>
      </c>
      <c r="E60" s="210">
        <f t="shared" si="0"/>
        <v>40</v>
      </c>
      <c r="F60" s="211">
        <f>+'1A-Per Credit'!$D$10</f>
        <v>159.08000000000001</v>
      </c>
      <c r="G60" s="72"/>
    </row>
    <row r="61" spans="1:7" x14ac:dyDescent="0.25">
      <c r="A61" s="160" t="s">
        <v>105</v>
      </c>
      <c r="B61" s="157">
        <v>194.08</v>
      </c>
      <c r="C61" s="158">
        <v>0</v>
      </c>
      <c r="D61" s="204">
        <f t="shared" si="2"/>
        <v>194.08</v>
      </c>
      <c r="E61" s="210">
        <f t="shared" si="0"/>
        <v>35</v>
      </c>
      <c r="F61" s="211">
        <f>+'1A-Per Credit'!$D$10</f>
        <v>159.08000000000001</v>
      </c>
      <c r="G61" s="72"/>
    </row>
    <row r="62" spans="1:7" ht="16.5" thickBot="1" x14ac:dyDescent="0.3">
      <c r="A62" s="156" t="s">
        <v>147</v>
      </c>
      <c r="B62" s="157">
        <v>721.13</v>
      </c>
      <c r="C62" s="158">
        <v>0</v>
      </c>
      <c r="D62" s="204">
        <f>+B62+C62</f>
        <v>721.13</v>
      </c>
      <c r="E62" s="210">
        <f t="shared" si="0"/>
        <v>562.04999999999995</v>
      </c>
      <c r="F62" s="211">
        <f>+'1A-Per Credit'!$D$10</f>
        <v>159.08000000000001</v>
      </c>
      <c r="G62" s="72"/>
    </row>
    <row r="63" spans="1:7" ht="16.5" thickBot="1" x14ac:dyDescent="0.3">
      <c r="A63" s="122" t="s">
        <v>13</v>
      </c>
      <c r="B63" s="123"/>
      <c r="C63" s="123"/>
      <c r="D63" s="123"/>
      <c r="E63" s="200"/>
      <c r="F63" s="202"/>
      <c r="G63" s="72"/>
    </row>
    <row r="64" spans="1:7" x14ac:dyDescent="0.25">
      <c r="A64" s="156" t="s">
        <v>148</v>
      </c>
      <c r="B64" s="157">
        <v>184.63</v>
      </c>
      <c r="C64" s="158">
        <v>0</v>
      </c>
      <c r="D64" s="204">
        <f t="shared" ref="D64:D70" si="3">B64+C64</f>
        <v>184.63</v>
      </c>
      <c r="E64" s="210">
        <f t="shared" si="0"/>
        <v>24.049999999999983</v>
      </c>
      <c r="F64" s="211">
        <f>+'1A-Per Credit'!$D$11</f>
        <v>160.58000000000001</v>
      </c>
      <c r="G64" s="72"/>
    </row>
    <row r="65" spans="1:7" x14ac:dyDescent="0.25">
      <c r="A65" s="160" t="s">
        <v>149</v>
      </c>
      <c r="B65" s="157">
        <v>184.63</v>
      </c>
      <c r="C65" s="158">
        <v>0</v>
      </c>
      <c r="D65" s="204">
        <f t="shared" si="3"/>
        <v>184.63</v>
      </c>
      <c r="E65" s="210">
        <f t="shared" si="0"/>
        <v>24.049999999999983</v>
      </c>
      <c r="F65" s="211">
        <f>+'1A-Per Credit'!$D$11</f>
        <v>160.58000000000001</v>
      </c>
      <c r="G65" s="72"/>
    </row>
    <row r="66" spans="1:7" x14ac:dyDescent="0.25">
      <c r="A66" s="156" t="s">
        <v>100</v>
      </c>
      <c r="B66" s="157">
        <v>194.83</v>
      </c>
      <c r="C66" s="158">
        <v>0</v>
      </c>
      <c r="D66" s="204">
        <f t="shared" si="3"/>
        <v>194.83</v>
      </c>
      <c r="E66" s="210">
        <f t="shared" si="0"/>
        <v>34.25</v>
      </c>
      <c r="F66" s="211">
        <f>+'1A-Per Credit'!$D$11</f>
        <v>160.58000000000001</v>
      </c>
      <c r="G66" s="72"/>
    </row>
    <row r="67" spans="1:7" x14ac:dyDescent="0.25">
      <c r="A67" s="156" t="s">
        <v>143</v>
      </c>
      <c r="B67" s="157">
        <v>184.98</v>
      </c>
      <c r="C67" s="158">
        <v>0</v>
      </c>
      <c r="D67" s="204">
        <f t="shared" si="3"/>
        <v>184.98</v>
      </c>
      <c r="E67" s="210">
        <f t="shared" si="0"/>
        <v>24.399999999999977</v>
      </c>
      <c r="F67" s="211">
        <f>+'1A-Per Credit'!$D$11</f>
        <v>160.58000000000001</v>
      </c>
      <c r="G67" s="72"/>
    </row>
    <row r="68" spans="1:7" x14ac:dyDescent="0.25">
      <c r="A68" s="160" t="s">
        <v>150</v>
      </c>
      <c r="B68" s="157">
        <v>184.63</v>
      </c>
      <c r="C68" s="158">
        <v>0</v>
      </c>
      <c r="D68" s="204">
        <f t="shared" si="3"/>
        <v>184.63</v>
      </c>
      <c r="E68" s="210">
        <f t="shared" si="0"/>
        <v>24.049999999999983</v>
      </c>
      <c r="F68" s="211">
        <f>+'1A-Per Credit'!$D$11</f>
        <v>160.58000000000001</v>
      </c>
      <c r="G68" s="72"/>
    </row>
    <row r="69" spans="1:7" x14ac:dyDescent="0.25">
      <c r="A69" s="160" t="s">
        <v>151</v>
      </c>
      <c r="B69" s="157">
        <v>184.63</v>
      </c>
      <c r="C69" s="158">
        <v>0</v>
      </c>
      <c r="D69" s="204">
        <f t="shared" si="3"/>
        <v>184.63</v>
      </c>
      <c r="E69" s="210">
        <f t="shared" si="0"/>
        <v>24.049999999999983</v>
      </c>
      <c r="F69" s="211">
        <f>+'1A-Per Credit'!$D$11</f>
        <v>160.58000000000001</v>
      </c>
      <c r="G69" s="72"/>
    </row>
    <row r="70" spans="1:7" ht="16.5" thickBot="1" x14ac:dyDescent="0.3">
      <c r="A70" s="96" t="s">
        <v>152</v>
      </c>
      <c r="B70" s="157">
        <v>170.58</v>
      </c>
      <c r="C70" s="158">
        <v>0</v>
      </c>
      <c r="D70" s="204">
        <f t="shared" si="3"/>
        <v>170.58</v>
      </c>
      <c r="E70" s="210">
        <f t="shared" ref="E70:E133" si="4">+D70-F70</f>
        <v>10</v>
      </c>
      <c r="F70" s="211">
        <f>+'1A-Per Credit'!$D$11</f>
        <v>160.58000000000001</v>
      </c>
      <c r="G70" s="72"/>
    </row>
    <row r="71" spans="1:7" ht="16.5" thickBot="1" x14ac:dyDescent="0.3">
      <c r="A71" s="122" t="s">
        <v>14</v>
      </c>
      <c r="B71" s="123"/>
      <c r="C71" s="123"/>
      <c r="D71" s="123"/>
      <c r="E71" s="200"/>
      <c r="F71" s="202"/>
      <c r="G71" s="72"/>
    </row>
    <row r="72" spans="1:7" x14ac:dyDescent="0.25">
      <c r="A72" s="160" t="s">
        <v>148</v>
      </c>
      <c r="B72" s="157">
        <v>188.31</v>
      </c>
      <c r="C72" s="158">
        <v>0</v>
      </c>
      <c r="D72" s="204">
        <f t="shared" ref="D72:D88" si="5">B72+C72</f>
        <v>188.31</v>
      </c>
      <c r="E72" s="210">
        <f t="shared" si="4"/>
        <v>19.379999999999995</v>
      </c>
      <c r="F72" s="211">
        <f>+'1A-Per Credit'!$D$12</f>
        <v>168.93</v>
      </c>
      <c r="G72" s="72"/>
    </row>
    <row r="73" spans="1:7" x14ac:dyDescent="0.25">
      <c r="A73" s="160" t="s">
        <v>153</v>
      </c>
      <c r="B73" s="157">
        <v>175.93</v>
      </c>
      <c r="C73" s="158">
        <v>0</v>
      </c>
      <c r="D73" s="204">
        <f t="shared" si="5"/>
        <v>175.93</v>
      </c>
      <c r="E73" s="210">
        <f t="shared" si="4"/>
        <v>7</v>
      </c>
      <c r="F73" s="211">
        <f>+'1A-Per Credit'!$D$12</f>
        <v>168.93</v>
      </c>
      <c r="G73" s="72"/>
    </row>
    <row r="74" spans="1:7" s="1" customFormat="1" x14ac:dyDescent="0.25">
      <c r="A74" s="160" t="s">
        <v>1051</v>
      </c>
      <c r="B74" s="157">
        <v>168</v>
      </c>
      <c r="C74" s="158">
        <v>4.63</v>
      </c>
      <c r="D74" s="204">
        <f t="shared" si="5"/>
        <v>172.63</v>
      </c>
      <c r="E74" s="210">
        <f t="shared" si="4"/>
        <v>3.6999999999999886</v>
      </c>
      <c r="F74" s="211">
        <f>+'1A-Per Credit'!$D$12</f>
        <v>168.93</v>
      </c>
      <c r="G74" s="71"/>
    </row>
    <row r="75" spans="1:7" x14ac:dyDescent="0.25">
      <c r="A75" s="160" t="s">
        <v>154</v>
      </c>
      <c r="B75" s="157">
        <v>173.93</v>
      </c>
      <c r="C75" s="158">
        <v>0</v>
      </c>
      <c r="D75" s="204">
        <f t="shared" si="5"/>
        <v>173.93</v>
      </c>
      <c r="E75" s="210">
        <f t="shared" si="4"/>
        <v>5</v>
      </c>
      <c r="F75" s="211">
        <f>+'1A-Per Credit'!$D$12</f>
        <v>168.93</v>
      </c>
      <c r="G75" s="72"/>
    </row>
    <row r="76" spans="1:7" x14ac:dyDescent="0.25">
      <c r="A76" s="160" t="s">
        <v>155</v>
      </c>
      <c r="B76" s="157">
        <v>173.93</v>
      </c>
      <c r="C76" s="158">
        <v>0</v>
      </c>
      <c r="D76" s="204">
        <f t="shared" si="5"/>
        <v>173.93</v>
      </c>
      <c r="E76" s="210">
        <f t="shared" si="4"/>
        <v>5</v>
      </c>
      <c r="F76" s="211">
        <f>+'1A-Per Credit'!$D$12</f>
        <v>168.93</v>
      </c>
      <c r="G76" s="72"/>
    </row>
    <row r="77" spans="1:7" x14ac:dyDescent="0.25">
      <c r="A77" s="160" t="s">
        <v>156</v>
      </c>
      <c r="B77" s="157">
        <v>182.67</v>
      </c>
      <c r="C77" s="158">
        <v>0</v>
      </c>
      <c r="D77" s="204">
        <f t="shared" si="5"/>
        <v>182.67</v>
      </c>
      <c r="E77" s="210">
        <f t="shared" si="4"/>
        <v>13.739999999999981</v>
      </c>
      <c r="F77" s="211">
        <f>+'1A-Per Credit'!$D$12</f>
        <v>168.93</v>
      </c>
      <c r="G77" s="72"/>
    </row>
    <row r="78" spans="1:7" x14ac:dyDescent="0.25">
      <c r="A78" s="160" t="s">
        <v>157</v>
      </c>
      <c r="B78" s="157">
        <v>185.41</v>
      </c>
      <c r="C78" s="158">
        <v>0</v>
      </c>
      <c r="D78" s="204">
        <f t="shared" si="5"/>
        <v>185.41</v>
      </c>
      <c r="E78" s="210">
        <f t="shared" si="4"/>
        <v>16.47999999999999</v>
      </c>
      <c r="F78" s="211">
        <f>+'1A-Per Credit'!$D$12</f>
        <v>168.93</v>
      </c>
      <c r="G78" s="72"/>
    </row>
    <row r="79" spans="1:7" x14ac:dyDescent="0.25">
      <c r="A79" s="160" t="s">
        <v>158</v>
      </c>
      <c r="B79" s="157">
        <v>183.93</v>
      </c>
      <c r="C79" s="158">
        <v>0</v>
      </c>
      <c r="D79" s="204">
        <f t="shared" si="5"/>
        <v>183.93</v>
      </c>
      <c r="E79" s="210">
        <f t="shared" si="4"/>
        <v>15</v>
      </c>
      <c r="F79" s="211">
        <f>+'1A-Per Credit'!$D$12</f>
        <v>168.93</v>
      </c>
      <c r="G79" s="72"/>
    </row>
    <row r="80" spans="1:7" x14ac:dyDescent="0.25">
      <c r="A80" s="160" t="s">
        <v>144</v>
      </c>
      <c r="B80" s="157">
        <v>205.96</v>
      </c>
      <c r="C80" s="158">
        <v>0</v>
      </c>
      <c r="D80" s="204">
        <f t="shared" si="5"/>
        <v>205.96</v>
      </c>
      <c r="E80" s="210">
        <f t="shared" si="4"/>
        <v>37.03</v>
      </c>
      <c r="F80" s="211">
        <f>+'1A-Per Credit'!$D$12</f>
        <v>168.93</v>
      </c>
      <c r="G80" s="72"/>
    </row>
    <row r="81" spans="1:7" x14ac:dyDescent="0.25">
      <c r="A81" s="160" t="s">
        <v>159</v>
      </c>
      <c r="B81" s="157">
        <v>292.66000000000003</v>
      </c>
      <c r="C81" s="158">
        <v>0</v>
      </c>
      <c r="D81" s="204">
        <f t="shared" si="5"/>
        <v>292.66000000000003</v>
      </c>
      <c r="E81" s="210">
        <f t="shared" si="4"/>
        <v>123.73000000000002</v>
      </c>
      <c r="F81" s="211">
        <f>+'1A-Per Credit'!$D$12</f>
        <v>168.93</v>
      </c>
      <c r="G81" s="72"/>
    </row>
    <row r="82" spans="1:7" s="1" customFormat="1" x14ac:dyDescent="0.25">
      <c r="A82" s="160" t="s">
        <v>1054</v>
      </c>
      <c r="B82" s="157">
        <v>0</v>
      </c>
      <c r="C82" s="158">
        <v>0</v>
      </c>
      <c r="D82" s="204">
        <v>227</v>
      </c>
      <c r="E82" s="210">
        <f t="shared" si="4"/>
        <v>58.069999999999993</v>
      </c>
      <c r="F82" s="211">
        <f>+'1A-Per Credit'!$D$12</f>
        <v>168.93</v>
      </c>
      <c r="G82" s="71"/>
    </row>
    <row r="83" spans="1:7" x14ac:dyDescent="0.25">
      <c r="A83" s="160" t="s">
        <v>160</v>
      </c>
      <c r="B83" s="157">
        <v>350</v>
      </c>
      <c r="C83" s="158">
        <v>0</v>
      </c>
      <c r="D83" s="204">
        <f t="shared" si="5"/>
        <v>350</v>
      </c>
      <c r="E83" s="210">
        <f t="shared" si="4"/>
        <v>181.07</v>
      </c>
      <c r="F83" s="211">
        <f>+'1A-Per Credit'!$D$12</f>
        <v>168.93</v>
      </c>
      <c r="G83" s="72"/>
    </row>
    <row r="84" spans="1:7" x14ac:dyDescent="0.25">
      <c r="A84" s="160" t="s">
        <v>161</v>
      </c>
      <c r="B84" s="157">
        <v>178.93</v>
      </c>
      <c r="C84" s="158">
        <v>0</v>
      </c>
      <c r="D84" s="204">
        <f t="shared" si="5"/>
        <v>178.93</v>
      </c>
      <c r="E84" s="210">
        <f t="shared" si="4"/>
        <v>10</v>
      </c>
      <c r="F84" s="211">
        <f>+'1A-Per Credit'!$D$12</f>
        <v>168.93</v>
      </c>
      <c r="G84" s="72"/>
    </row>
    <row r="85" spans="1:7" ht="16.5" thickBot="1" x14ac:dyDescent="0.3">
      <c r="A85" s="160" t="s">
        <v>162</v>
      </c>
      <c r="B85" s="157">
        <v>244.88</v>
      </c>
      <c r="C85" s="158">
        <v>0</v>
      </c>
      <c r="D85" s="204">
        <f t="shared" si="5"/>
        <v>244.88</v>
      </c>
      <c r="E85" s="210">
        <f t="shared" si="4"/>
        <v>75.949999999999989</v>
      </c>
      <c r="F85" s="211">
        <f>+'1A-Per Credit'!$D$12</f>
        <v>168.93</v>
      </c>
      <c r="G85" s="72"/>
    </row>
    <row r="86" spans="1:7" ht="16.5" thickBot="1" x14ac:dyDescent="0.3">
      <c r="A86" s="122" t="s">
        <v>15</v>
      </c>
      <c r="B86" s="123"/>
      <c r="C86" s="123"/>
      <c r="D86" s="123"/>
      <c r="E86" s="200"/>
      <c r="F86" s="202"/>
      <c r="G86" s="72"/>
    </row>
    <row r="87" spans="1:7" x14ac:dyDescent="0.25">
      <c r="A87" s="89" t="s">
        <v>163</v>
      </c>
      <c r="B87" s="91">
        <v>215</v>
      </c>
      <c r="C87" s="91">
        <v>0</v>
      </c>
      <c r="D87" s="204">
        <f t="shared" si="5"/>
        <v>215</v>
      </c>
      <c r="E87" s="210">
        <f t="shared" si="4"/>
        <v>56.099999999999994</v>
      </c>
      <c r="F87" s="211">
        <f>+'1A-Per Credit'!$D$13</f>
        <v>158.9</v>
      </c>
      <c r="G87" s="72"/>
    </row>
    <row r="88" spans="1:7" ht="16.5" thickBot="1" x14ac:dyDescent="0.3">
      <c r="A88" s="90" t="s">
        <v>164</v>
      </c>
      <c r="B88" s="127">
        <v>200</v>
      </c>
      <c r="C88" s="127">
        <v>0</v>
      </c>
      <c r="D88" s="204">
        <f t="shared" si="5"/>
        <v>200</v>
      </c>
      <c r="E88" s="210">
        <f t="shared" si="4"/>
        <v>41.099999999999994</v>
      </c>
      <c r="F88" s="211">
        <f>+'1A-Per Credit'!$D$13</f>
        <v>158.9</v>
      </c>
      <c r="G88" s="72"/>
    </row>
    <row r="89" spans="1:7" ht="16.5" thickBot="1" x14ac:dyDescent="0.3">
      <c r="A89" s="122" t="s">
        <v>16</v>
      </c>
      <c r="B89" s="123"/>
      <c r="C89" s="123"/>
      <c r="D89" s="123"/>
      <c r="E89" s="200"/>
      <c r="F89" s="202"/>
      <c r="G89" s="72"/>
    </row>
    <row r="90" spans="1:7" x14ac:dyDescent="0.25">
      <c r="A90" s="156" t="s">
        <v>106</v>
      </c>
      <c r="B90" s="157">
        <v>187</v>
      </c>
      <c r="C90" s="158">
        <v>0</v>
      </c>
      <c r="D90" s="204">
        <f t="shared" ref="D90:D96" si="6">B90+C90</f>
        <v>187</v>
      </c>
      <c r="E90" s="210">
        <f t="shared" si="4"/>
        <v>30.319999999999993</v>
      </c>
      <c r="F90" s="212">
        <f>+'1A-Per Credit'!$D$14</f>
        <v>156.68</v>
      </c>
      <c r="G90" s="72"/>
    </row>
    <row r="91" spans="1:7" x14ac:dyDescent="0.25">
      <c r="A91" s="156" t="s">
        <v>165</v>
      </c>
      <c r="B91" s="157">
        <v>186.68</v>
      </c>
      <c r="C91" s="158">
        <v>0</v>
      </c>
      <c r="D91" s="204">
        <f t="shared" si="6"/>
        <v>186.68</v>
      </c>
      <c r="E91" s="210">
        <f t="shared" si="4"/>
        <v>30</v>
      </c>
      <c r="F91" s="212">
        <f>+'1A-Per Credit'!$D$14</f>
        <v>156.68</v>
      </c>
      <c r="G91" s="72"/>
    </row>
    <row r="92" spans="1:7" s="1" customFormat="1" x14ac:dyDescent="0.25">
      <c r="A92" s="156" t="s">
        <v>1027</v>
      </c>
      <c r="B92" s="157">
        <v>156.68</v>
      </c>
      <c r="C92" s="158">
        <v>25</v>
      </c>
      <c r="D92" s="204">
        <f t="shared" si="6"/>
        <v>181.68</v>
      </c>
      <c r="E92" s="210">
        <f t="shared" si="4"/>
        <v>25</v>
      </c>
      <c r="F92" s="212">
        <f>+'1A-Per Credit'!$D$14</f>
        <v>156.68</v>
      </c>
      <c r="G92" s="71"/>
    </row>
    <row r="93" spans="1:7" s="1" customFormat="1" x14ac:dyDescent="0.25">
      <c r="A93" s="156" t="s">
        <v>166</v>
      </c>
      <c r="B93" s="157">
        <v>158.68</v>
      </c>
      <c r="C93" s="158">
        <v>0</v>
      </c>
      <c r="D93" s="204">
        <f t="shared" si="6"/>
        <v>158.68</v>
      </c>
      <c r="E93" s="210">
        <f t="shared" si="4"/>
        <v>2</v>
      </c>
      <c r="F93" s="212">
        <f>+'1A-Per Credit'!$D$14</f>
        <v>156.68</v>
      </c>
      <c r="G93" s="71"/>
    </row>
    <row r="94" spans="1:7" s="1" customFormat="1" x14ac:dyDescent="0.25">
      <c r="A94" s="156" t="s">
        <v>97</v>
      </c>
      <c r="B94" s="157">
        <v>231.62</v>
      </c>
      <c r="C94" s="158">
        <v>20</v>
      </c>
      <c r="D94" s="204">
        <f t="shared" si="6"/>
        <v>251.62</v>
      </c>
      <c r="E94" s="210">
        <f t="shared" si="4"/>
        <v>94.94</v>
      </c>
      <c r="F94" s="212">
        <f>+'1A-Per Credit'!$D$14</f>
        <v>156.68</v>
      </c>
      <c r="G94" s="71"/>
    </row>
    <row r="95" spans="1:7" s="1" customFormat="1" x14ac:dyDescent="0.25">
      <c r="A95" s="156" t="s">
        <v>167</v>
      </c>
      <c r="B95" s="157">
        <v>172.78</v>
      </c>
      <c r="C95" s="158">
        <v>0</v>
      </c>
      <c r="D95" s="204">
        <f t="shared" si="6"/>
        <v>172.78</v>
      </c>
      <c r="E95" s="210">
        <f t="shared" si="4"/>
        <v>16.099999999999994</v>
      </c>
      <c r="F95" s="212">
        <f>+'1A-Per Credit'!$D$14</f>
        <v>156.68</v>
      </c>
      <c r="G95" s="71"/>
    </row>
    <row r="96" spans="1:7" s="1" customFormat="1" ht="16.5" thickBot="1" x14ac:dyDescent="0.3">
      <c r="A96" s="188" t="s">
        <v>1028</v>
      </c>
      <c r="B96" s="189">
        <v>156.68</v>
      </c>
      <c r="C96" s="189">
        <v>23.32</v>
      </c>
      <c r="D96" s="204">
        <f t="shared" si="6"/>
        <v>180</v>
      </c>
      <c r="E96" s="210">
        <f t="shared" si="4"/>
        <v>23.319999999999993</v>
      </c>
      <c r="F96" s="212">
        <f>+'1A-Per Credit'!$D$14</f>
        <v>156.68</v>
      </c>
      <c r="G96" s="71"/>
    </row>
    <row r="97" spans="1:15" ht="16.5" thickBot="1" x14ac:dyDescent="0.3">
      <c r="A97" s="122" t="s">
        <v>26</v>
      </c>
      <c r="B97" s="123"/>
      <c r="C97" s="123"/>
      <c r="D97" s="123"/>
      <c r="E97" s="200"/>
      <c r="F97" s="202"/>
      <c r="G97" s="72"/>
    </row>
    <row r="98" spans="1:15" s="1" customFormat="1" x14ac:dyDescent="0.25">
      <c r="A98" s="156" t="s">
        <v>168</v>
      </c>
      <c r="B98" s="157">
        <v>169.62</v>
      </c>
      <c r="C98" s="158">
        <v>23</v>
      </c>
      <c r="D98" s="204">
        <f t="shared" ref="D98:D105" si="7">B98+C98</f>
        <v>192.62</v>
      </c>
      <c r="E98" s="210">
        <f t="shared" si="4"/>
        <v>35</v>
      </c>
      <c r="F98" s="213">
        <f>+'1A-Per Credit'!$D$24</f>
        <v>157.62</v>
      </c>
      <c r="G98" s="71"/>
    </row>
    <row r="99" spans="1:15" s="1" customFormat="1" x14ac:dyDescent="0.25">
      <c r="A99" s="156" t="s">
        <v>169</v>
      </c>
      <c r="B99" s="157">
        <v>169.62</v>
      </c>
      <c r="C99" s="158">
        <v>0</v>
      </c>
      <c r="D99" s="204">
        <f t="shared" si="7"/>
        <v>169.62</v>
      </c>
      <c r="E99" s="210">
        <f t="shared" si="4"/>
        <v>12</v>
      </c>
      <c r="F99" s="213">
        <f>+'1A-Per Credit'!$D$24</f>
        <v>157.62</v>
      </c>
      <c r="G99" s="71"/>
    </row>
    <row r="100" spans="1:15" s="1" customFormat="1" x14ac:dyDescent="0.25">
      <c r="A100" s="156" t="s">
        <v>133</v>
      </c>
      <c r="B100" s="157">
        <v>169.62</v>
      </c>
      <c r="C100" s="158">
        <v>0</v>
      </c>
      <c r="D100" s="204">
        <f t="shared" si="7"/>
        <v>169.62</v>
      </c>
      <c r="E100" s="210">
        <f t="shared" si="4"/>
        <v>12</v>
      </c>
      <c r="F100" s="213">
        <f>+'1A-Per Credit'!$D$24</f>
        <v>157.62</v>
      </c>
      <c r="G100" s="71"/>
    </row>
    <row r="101" spans="1:15" s="1" customFormat="1" x14ac:dyDescent="0.25">
      <c r="A101" s="156" t="s">
        <v>170</v>
      </c>
      <c r="B101" s="157">
        <v>169.62</v>
      </c>
      <c r="C101" s="158">
        <v>23</v>
      </c>
      <c r="D101" s="204">
        <f t="shared" si="7"/>
        <v>192.62</v>
      </c>
      <c r="E101" s="210">
        <f t="shared" si="4"/>
        <v>35</v>
      </c>
      <c r="F101" s="213">
        <f>+'1A-Per Credit'!$D$24</f>
        <v>157.62</v>
      </c>
      <c r="G101" s="71"/>
    </row>
    <row r="102" spans="1:15" x14ac:dyDescent="0.25">
      <c r="A102" s="156" t="s">
        <v>171</v>
      </c>
      <c r="B102" s="157">
        <v>169.62</v>
      </c>
      <c r="C102" s="158">
        <v>0</v>
      </c>
      <c r="D102" s="204">
        <f t="shared" si="7"/>
        <v>169.62</v>
      </c>
      <c r="E102" s="210">
        <f t="shared" si="4"/>
        <v>12</v>
      </c>
      <c r="F102" s="213">
        <f>+'1A-Per Credit'!$D$24</f>
        <v>157.62</v>
      </c>
      <c r="G102" s="72"/>
    </row>
    <row r="103" spans="1:15" x14ac:dyDescent="0.25">
      <c r="A103" s="156" t="s">
        <v>172</v>
      </c>
      <c r="B103" s="157">
        <v>169.62</v>
      </c>
      <c r="C103" s="158">
        <v>0</v>
      </c>
      <c r="D103" s="204">
        <f t="shared" si="7"/>
        <v>169.62</v>
      </c>
      <c r="E103" s="210">
        <f t="shared" si="4"/>
        <v>12</v>
      </c>
      <c r="F103" s="213">
        <f>+'1A-Per Credit'!$D$24</f>
        <v>157.62</v>
      </c>
      <c r="G103" s="72"/>
    </row>
    <row r="104" spans="1:15" x14ac:dyDescent="0.25">
      <c r="A104" s="156" t="s">
        <v>173</v>
      </c>
      <c r="B104" s="157">
        <v>169.62</v>
      </c>
      <c r="C104" s="158">
        <v>0</v>
      </c>
      <c r="D104" s="204">
        <f t="shared" si="7"/>
        <v>169.62</v>
      </c>
      <c r="E104" s="210">
        <f t="shared" si="4"/>
        <v>12</v>
      </c>
      <c r="F104" s="213">
        <f>+'1A-Per Credit'!$D$24</f>
        <v>157.62</v>
      </c>
      <c r="G104" s="72"/>
    </row>
    <row r="105" spans="1:15" x14ac:dyDescent="0.25">
      <c r="A105" s="156" t="s">
        <v>174</v>
      </c>
      <c r="B105" s="157">
        <v>189.92</v>
      </c>
      <c r="C105" s="158">
        <v>0</v>
      </c>
      <c r="D105" s="204">
        <f t="shared" si="7"/>
        <v>189.92</v>
      </c>
      <c r="E105" s="210">
        <f t="shared" si="4"/>
        <v>32.299999999999983</v>
      </c>
      <c r="F105" s="213">
        <f>+'1A-Per Credit'!$D$24</f>
        <v>157.62</v>
      </c>
      <c r="G105" s="72"/>
      <c r="O105" s="72"/>
    </row>
    <row r="106" spans="1:15" x14ac:dyDescent="0.25">
      <c r="A106" s="160" t="s">
        <v>175</v>
      </c>
      <c r="B106" s="157">
        <v>252.51</v>
      </c>
      <c r="C106" s="158">
        <v>0</v>
      </c>
      <c r="D106" s="204">
        <f>B106+C106</f>
        <v>252.51</v>
      </c>
      <c r="E106" s="210">
        <f t="shared" si="4"/>
        <v>94.889999999999986</v>
      </c>
      <c r="F106" s="213">
        <f>+'1A-Per Credit'!$D$24</f>
        <v>157.62</v>
      </c>
      <c r="G106" s="72"/>
    </row>
    <row r="107" spans="1:15" x14ac:dyDescent="0.25">
      <c r="A107" s="160" t="s">
        <v>176</v>
      </c>
      <c r="B107" s="157">
        <v>282.08</v>
      </c>
      <c r="C107" s="158">
        <v>0</v>
      </c>
      <c r="D107" s="204">
        <f>B107+C107</f>
        <v>282.08</v>
      </c>
      <c r="E107" s="210">
        <f t="shared" si="4"/>
        <v>124.45999999999998</v>
      </c>
      <c r="F107" s="213">
        <f>+'1A-Per Credit'!$D$24</f>
        <v>157.62</v>
      </c>
      <c r="G107" s="72"/>
    </row>
    <row r="108" spans="1:15" x14ac:dyDescent="0.25">
      <c r="A108" s="160" t="s">
        <v>177</v>
      </c>
      <c r="B108" s="157">
        <v>269.57</v>
      </c>
      <c r="C108" s="158">
        <v>0</v>
      </c>
      <c r="D108" s="204">
        <f>B108+C108</f>
        <v>269.57</v>
      </c>
      <c r="E108" s="210">
        <f t="shared" si="4"/>
        <v>111.94999999999999</v>
      </c>
      <c r="F108" s="213">
        <f>+'1A-Per Credit'!$D$24</f>
        <v>157.62</v>
      </c>
      <c r="G108" s="72"/>
    </row>
    <row r="109" spans="1:15" x14ac:dyDescent="0.25">
      <c r="A109" s="156" t="s">
        <v>178</v>
      </c>
      <c r="B109" s="157">
        <v>169.62</v>
      </c>
      <c r="C109" s="158">
        <v>0</v>
      </c>
      <c r="D109" s="204">
        <f t="shared" ref="D109:D117" si="8">B109+C109</f>
        <v>169.62</v>
      </c>
      <c r="E109" s="210">
        <f t="shared" si="4"/>
        <v>12</v>
      </c>
      <c r="F109" s="213">
        <f>+'1A-Per Credit'!$D$24</f>
        <v>157.62</v>
      </c>
      <c r="G109" s="72"/>
    </row>
    <row r="110" spans="1:15" x14ac:dyDescent="0.25">
      <c r="A110" s="156" t="s">
        <v>179</v>
      </c>
      <c r="B110" s="157">
        <v>169.62</v>
      </c>
      <c r="C110" s="158">
        <v>0</v>
      </c>
      <c r="D110" s="205">
        <f t="shared" si="8"/>
        <v>169.62</v>
      </c>
      <c r="E110" s="210">
        <f t="shared" si="4"/>
        <v>12</v>
      </c>
      <c r="F110" s="213">
        <f>+'1A-Per Credit'!$D$24</f>
        <v>157.62</v>
      </c>
      <c r="G110" s="72"/>
    </row>
    <row r="111" spans="1:15" x14ac:dyDescent="0.25">
      <c r="A111" s="156" t="s">
        <v>180</v>
      </c>
      <c r="B111" s="157">
        <v>169.62</v>
      </c>
      <c r="C111" s="158">
        <v>0</v>
      </c>
      <c r="D111" s="205">
        <f t="shared" si="8"/>
        <v>169.62</v>
      </c>
      <c r="E111" s="210">
        <f t="shared" si="4"/>
        <v>12</v>
      </c>
      <c r="F111" s="213">
        <f>+'1A-Per Credit'!$D$24</f>
        <v>157.62</v>
      </c>
      <c r="G111" s="72"/>
    </row>
    <row r="112" spans="1:15" x14ac:dyDescent="0.25">
      <c r="A112" s="156" t="s">
        <v>181</v>
      </c>
      <c r="B112" s="157">
        <v>169.62</v>
      </c>
      <c r="C112" s="158">
        <v>0</v>
      </c>
      <c r="D112" s="205">
        <f t="shared" si="8"/>
        <v>169.62</v>
      </c>
      <c r="E112" s="210">
        <f t="shared" si="4"/>
        <v>12</v>
      </c>
      <c r="F112" s="213">
        <f>+'1A-Per Credit'!$D$24</f>
        <v>157.62</v>
      </c>
      <c r="G112" s="72"/>
    </row>
    <row r="113" spans="1:18" x14ac:dyDescent="0.25">
      <c r="A113" s="156" t="s">
        <v>100</v>
      </c>
      <c r="B113" s="157">
        <v>199.13</v>
      </c>
      <c r="C113" s="158">
        <v>0</v>
      </c>
      <c r="D113" s="205">
        <f t="shared" si="8"/>
        <v>199.13</v>
      </c>
      <c r="E113" s="210">
        <f t="shared" si="4"/>
        <v>41.509999999999991</v>
      </c>
      <c r="F113" s="213">
        <f>+'1A-Per Credit'!$D$24</f>
        <v>157.62</v>
      </c>
      <c r="G113" s="72"/>
      <c r="O113" s="72"/>
      <c r="Q113" s="72"/>
    </row>
    <row r="114" spans="1:18" x14ac:dyDescent="0.25">
      <c r="A114" s="156" t="s">
        <v>182</v>
      </c>
      <c r="B114" s="157">
        <v>169.62</v>
      </c>
      <c r="C114" s="158">
        <v>0</v>
      </c>
      <c r="D114" s="205">
        <f t="shared" si="8"/>
        <v>169.62</v>
      </c>
      <c r="E114" s="210">
        <f t="shared" si="4"/>
        <v>12</v>
      </c>
      <c r="F114" s="213">
        <f>+'1A-Per Credit'!$D$24</f>
        <v>157.62</v>
      </c>
      <c r="G114" s="72"/>
    </row>
    <row r="115" spans="1:18" x14ac:dyDescent="0.25">
      <c r="A115" s="156" t="s">
        <v>183</v>
      </c>
      <c r="B115" s="157">
        <v>182.92</v>
      </c>
      <c r="C115" s="158">
        <v>0</v>
      </c>
      <c r="D115" s="205">
        <f t="shared" si="8"/>
        <v>182.92</v>
      </c>
      <c r="E115" s="210">
        <f t="shared" si="4"/>
        <v>25.299999999999983</v>
      </c>
      <c r="F115" s="213">
        <f>+'1A-Per Credit'!$D$24</f>
        <v>157.62</v>
      </c>
      <c r="G115" s="72"/>
      <c r="P115" s="72"/>
      <c r="R115" s="72"/>
    </row>
    <row r="116" spans="1:18" x14ac:dyDescent="0.25">
      <c r="A116" s="156" t="s">
        <v>184</v>
      </c>
      <c r="B116" s="157">
        <v>169.62</v>
      </c>
      <c r="C116" s="158">
        <v>0</v>
      </c>
      <c r="D116" s="205">
        <f t="shared" si="8"/>
        <v>169.62</v>
      </c>
      <c r="E116" s="210">
        <f t="shared" si="4"/>
        <v>12</v>
      </c>
      <c r="F116" s="213">
        <f>+'1A-Per Credit'!$D$24</f>
        <v>157.62</v>
      </c>
      <c r="G116" s="72"/>
    </row>
    <row r="117" spans="1:18" x14ac:dyDescent="0.25">
      <c r="A117" s="156" t="s">
        <v>185</v>
      </c>
      <c r="B117" s="157">
        <v>169.62</v>
      </c>
      <c r="C117" s="158">
        <v>0</v>
      </c>
      <c r="D117" s="205">
        <f t="shared" si="8"/>
        <v>169.62</v>
      </c>
      <c r="E117" s="210">
        <f t="shared" si="4"/>
        <v>12</v>
      </c>
      <c r="F117" s="213">
        <f>+'1A-Per Credit'!$D$24</f>
        <v>157.62</v>
      </c>
      <c r="G117" s="72"/>
    </row>
    <row r="118" spans="1:18" x14ac:dyDescent="0.25">
      <c r="A118" s="160" t="s">
        <v>186</v>
      </c>
      <c r="B118" s="157">
        <v>222.02</v>
      </c>
      <c r="C118" s="158">
        <v>0</v>
      </c>
      <c r="D118" s="204">
        <f>B118+C118</f>
        <v>222.02</v>
      </c>
      <c r="E118" s="210">
        <f t="shared" si="4"/>
        <v>64.400000000000006</v>
      </c>
      <c r="F118" s="213">
        <f>+'1A-Per Credit'!$D$24</f>
        <v>157.62</v>
      </c>
      <c r="G118" s="72"/>
    </row>
    <row r="119" spans="1:18" ht="16.5" thickBot="1" x14ac:dyDescent="0.3">
      <c r="A119" s="160" t="s">
        <v>187</v>
      </c>
      <c r="B119" s="157">
        <v>182.62</v>
      </c>
      <c r="C119" s="158">
        <v>0</v>
      </c>
      <c r="D119" s="204">
        <f>B119+C119</f>
        <v>182.62</v>
      </c>
      <c r="E119" s="210">
        <f t="shared" si="4"/>
        <v>25</v>
      </c>
      <c r="F119" s="213">
        <f>+'1A-Per Credit'!$D$24</f>
        <v>157.62</v>
      </c>
      <c r="G119" s="72"/>
    </row>
    <row r="120" spans="1:18" ht="16.5" thickBot="1" x14ac:dyDescent="0.3">
      <c r="A120" s="122" t="s">
        <v>17</v>
      </c>
      <c r="B120" s="123"/>
      <c r="C120" s="123"/>
      <c r="D120" s="123"/>
      <c r="E120" s="200"/>
      <c r="F120" s="202"/>
      <c r="G120" s="72"/>
    </row>
    <row r="121" spans="1:18" x14ac:dyDescent="0.25">
      <c r="A121" s="156" t="s">
        <v>188</v>
      </c>
      <c r="B121" s="157">
        <v>181.98</v>
      </c>
      <c r="C121" s="158">
        <v>0</v>
      </c>
      <c r="D121" s="204">
        <f t="shared" ref="D121:D127" si="9">B121+C121</f>
        <v>181.98</v>
      </c>
      <c r="E121" s="210">
        <f t="shared" si="4"/>
        <v>23</v>
      </c>
      <c r="F121" s="211">
        <f>+'1A-Per Credit'!$D$15</f>
        <v>158.97999999999999</v>
      </c>
      <c r="G121" s="72"/>
    </row>
    <row r="122" spans="1:18" x14ac:dyDescent="0.25">
      <c r="A122" s="156" t="s">
        <v>189</v>
      </c>
      <c r="B122" s="157">
        <v>187.98</v>
      </c>
      <c r="C122" s="158">
        <v>0</v>
      </c>
      <c r="D122" s="204">
        <f t="shared" si="9"/>
        <v>187.98</v>
      </c>
      <c r="E122" s="210">
        <f t="shared" si="4"/>
        <v>29</v>
      </c>
      <c r="F122" s="211">
        <f>+'1A-Per Credit'!$D$15</f>
        <v>158.97999999999999</v>
      </c>
      <c r="G122" s="72"/>
    </row>
    <row r="123" spans="1:18" x14ac:dyDescent="0.25">
      <c r="A123" s="156" t="s">
        <v>190</v>
      </c>
      <c r="B123" s="157">
        <v>159.97999999999999</v>
      </c>
      <c r="C123" s="158">
        <v>0</v>
      </c>
      <c r="D123" s="204">
        <f t="shared" si="9"/>
        <v>159.97999999999999</v>
      </c>
      <c r="E123" s="210">
        <f t="shared" si="4"/>
        <v>1</v>
      </c>
      <c r="F123" s="211">
        <f>+'1A-Per Credit'!$D$15</f>
        <v>158.97999999999999</v>
      </c>
      <c r="G123" s="72"/>
    </row>
    <row r="124" spans="1:18" x14ac:dyDescent="0.25">
      <c r="A124" s="156" t="s">
        <v>191</v>
      </c>
      <c r="B124" s="157">
        <v>188.83</v>
      </c>
      <c r="C124" s="158">
        <v>0</v>
      </c>
      <c r="D124" s="204">
        <f t="shared" si="9"/>
        <v>188.83</v>
      </c>
      <c r="E124" s="210">
        <f t="shared" si="4"/>
        <v>29.850000000000023</v>
      </c>
      <c r="F124" s="211">
        <f>+'1A-Per Credit'!$D$15</f>
        <v>158.97999999999999</v>
      </c>
      <c r="G124" s="72"/>
    </row>
    <row r="125" spans="1:18" x14ac:dyDescent="0.25">
      <c r="A125" s="156" t="s">
        <v>192</v>
      </c>
      <c r="B125" s="157">
        <v>159.97999999999999</v>
      </c>
      <c r="C125" s="158">
        <v>0</v>
      </c>
      <c r="D125" s="204">
        <f t="shared" si="9"/>
        <v>159.97999999999999</v>
      </c>
      <c r="E125" s="210">
        <f t="shared" si="4"/>
        <v>1</v>
      </c>
      <c r="F125" s="211">
        <f>+'1A-Per Credit'!$D$15</f>
        <v>158.97999999999999</v>
      </c>
      <c r="G125" s="72"/>
    </row>
    <row r="126" spans="1:18" x14ac:dyDescent="0.25">
      <c r="A126" s="156" t="s">
        <v>100</v>
      </c>
      <c r="B126" s="157">
        <v>193.56</v>
      </c>
      <c r="C126" s="158">
        <v>0</v>
      </c>
      <c r="D126" s="204">
        <f t="shared" si="9"/>
        <v>193.56</v>
      </c>
      <c r="E126" s="210">
        <f t="shared" si="4"/>
        <v>34.580000000000013</v>
      </c>
      <c r="F126" s="211">
        <f>+'1A-Per Credit'!$D$15</f>
        <v>158.97999999999999</v>
      </c>
      <c r="G126" s="72"/>
    </row>
    <row r="127" spans="1:18" ht="16.5" thickBot="1" x14ac:dyDescent="0.3">
      <c r="A127" s="156" t="s">
        <v>167</v>
      </c>
      <c r="B127" s="157">
        <v>168.98</v>
      </c>
      <c r="C127" s="158">
        <v>0</v>
      </c>
      <c r="D127" s="204">
        <f t="shared" si="9"/>
        <v>168.98</v>
      </c>
      <c r="E127" s="210">
        <f t="shared" si="4"/>
        <v>10</v>
      </c>
      <c r="F127" s="211">
        <f>+'1A-Per Credit'!$D$15</f>
        <v>158.97999999999999</v>
      </c>
      <c r="G127" s="72"/>
    </row>
    <row r="128" spans="1:18" ht="16.5" thickBot="1" x14ac:dyDescent="0.3">
      <c r="A128" s="122" t="s">
        <v>27</v>
      </c>
      <c r="B128" s="123"/>
      <c r="C128" s="123"/>
      <c r="D128" s="123"/>
      <c r="E128" s="200"/>
      <c r="F128" s="202"/>
      <c r="G128" s="72"/>
    </row>
    <row r="129" spans="1:7" ht="31.5" x14ac:dyDescent="0.25">
      <c r="A129" s="156" t="s">
        <v>193</v>
      </c>
      <c r="B129" s="157">
        <v>182.62</v>
      </c>
      <c r="C129" s="158">
        <v>0</v>
      </c>
      <c r="D129" s="204">
        <f t="shared" ref="D129:D135" si="10">B129+C129</f>
        <v>182.62</v>
      </c>
      <c r="E129" s="210">
        <f t="shared" si="4"/>
        <v>25</v>
      </c>
      <c r="F129" s="211">
        <f>+'1A-Per Credit'!$D$25</f>
        <v>157.62</v>
      </c>
      <c r="G129" s="72"/>
    </row>
    <row r="130" spans="1:7" x14ac:dyDescent="0.25">
      <c r="A130" s="156" t="s">
        <v>194</v>
      </c>
      <c r="B130" s="157">
        <v>180.79</v>
      </c>
      <c r="C130" s="158">
        <v>0</v>
      </c>
      <c r="D130" s="204">
        <f t="shared" si="10"/>
        <v>180.79</v>
      </c>
      <c r="E130" s="210">
        <f t="shared" si="4"/>
        <v>23.169999999999987</v>
      </c>
      <c r="F130" s="211">
        <f>+'1A-Per Credit'!$D$25</f>
        <v>157.62</v>
      </c>
      <c r="G130" s="72"/>
    </row>
    <row r="131" spans="1:7" x14ac:dyDescent="0.25">
      <c r="A131" s="156" t="s">
        <v>195</v>
      </c>
      <c r="B131" s="157">
        <v>174.62</v>
      </c>
      <c r="C131" s="158">
        <v>0</v>
      </c>
      <c r="D131" s="204">
        <f>B131+C131</f>
        <v>174.62</v>
      </c>
      <c r="E131" s="210">
        <f t="shared" si="4"/>
        <v>17</v>
      </c>
      <c r="F131" s="211">
        <f>+'1A-Per Credit'!$D$25</f>
        <v>157.62</v>
      </c>
      <c r="G131" s="72"/>
    </row>
    <row r="132" spans="1:7" x14ac:dyDescent="0.25">
      <c r="A132" s="160" t="s">
        <v>186</v>
      </c>
      <c r="B132" s="157">
        <v>222.02</v>
      </c>
      <c r="C132" s="158">
        <v>0</v>
      </c>
      <c r="D132" s="204">
        <f t="shared" si="10"/>
        <v>222.02</v>
      </c>
      <c r="E132" s="210">
        <f t="shared" si="4"/>
        <v>64.400000000000006</v>
      </c>
      <c r="F132" s="211">
        <f>+'1A-Per Credit'!$D$25</f>
        <v>157.62</v>
      </c>
      <c r="G132" s="72"/>
    </row>
    <row r="133" spans="1:7" x14ac:dyDescent="0.25">
      <c r="A133" s="156" t="s">
        <v>141</v>
      </c>
      <c r="B133" s="157">
        <v>180.79</v>
      </c>
      <c r="C133" s="158">
        <v>0</v>
      </c>
      <c r="D133" s="204">
        <f t="shared" si="10"/>
        <v>180.79</v>
      </c>
      <c r="E133" s="210">
        <f t="shared" si="4"/>
        <v>23.169999999999987</v>
      </c>
      <c r="F133" s="211">
        <f>+'1A-Per Credit'!$D$25</f>
        <v>157.62</v>
      </c>
      <c r="G133" s="72"/>
    </row>
    <row r="134" spans="1:7" x14ac:dyDescent="0.25">
      <c r="A134" s="156" t="s">
        <v>144</v>
      </c>
      <c r="B134" s="157">
        <v>195.79</v>
      </c>
      <c r="C134" s="158">
        <v>0</v>
      </c>
      <c r="D134" s="204">
        <f t="shared" si="10"/>
        <v>195.79</v>
      </c>
      <c r="E134" s="210">
        <f t="shared" ref="E134:E197" si="11">+D134-F134</f>
        <v>38.169999999999987</v>
      </c>
      <c r="F134" s="211">
        <f>+'1A-Per Credit'!$D$25</f>
        <v>157.62</v>
      </c>
      <c r="G134" s="72"/>
    </row>
    <row r="135" spans="1:7" ht="16.5" thickBot="1" x14ac:dyDescent="0.3">
      <c r="A135" s="148" t="s">
        <v>196</v>
      </c>
      <c r="B135" s="149">
        <v>210.08</v>
      </c>
      <c r="C135" s="150">
        <v>0</v>
      </c>
      <c r="D135" s="204">
        <f t="shared" si="10"/>
        <v>210.08</v>
      </c>
      <c r="E135" s="210">
        <f t="shared" si="11"/>
        <v>52.460000000000008</v>
      </c>
      <c r="F135" s="211">
        <f>+'1A-Per Credit'!$D$25</f>
        <v>157.62</v>
      </c>
      <c r="G135" s="72"/>
    </row>
    <row r="136" spans="1:7" ht="16.5" thickBot="1" x14ac:dyDescent="0.3">
      <c r="A136" s="122" t="s">
        <v>18</v>
      </c>
      <c r="B136" s="123"/>
      <c r="C136" s="123"/>
      <c r="D136" s="123"/>
      <c r="E136" s="200"/>
      <c r="F136" s="202"/>
      <c r="G136" s="72"/>
    </row>
    <row r="137" spans="1:7" x14ac:dyDescent="0.25">
      <c r="A137" s="156" t="s">
        <v>197</v>
      </c>
      <c r="B137" s="163">
        <v>187</v>
      </c>
      <c r="C137" s="158">
        <v>0</v>
      </c>
      <c r="D137" s="204">
        <f t="shared" ref="D137:D169" si="12">B137+C137</f>
        <v>187</v>
      </c>
      <c r="E137" s="210">
        <f t="shared" si="11"/>
        <v>39.759999999999991</v>
      </c>
      <c r="F137" s="211">
        <f>+'1A-Per Credit'!$D$16</f>
        <v>147.24</v>
      </c>
      <c r="G137" s="72"/>
    </row>
    <row r="138" spans="1:7" x14ac:dyDescent="0.25">
      <c r="A138" s="156" t="s">
        <v>198</v>
      </c>
      <c r="B138" s="163">
        <v>184.05</v>
      </c>
      <c r="C138" s="158">
        <v>0</v>
      </c>
      <c r="D138" s="204">
        <f t="shared" si="12"/>
        <v>184.05</v>
      </c>
      <c r="E138" s="210">
        <f t="shared" si="11"/>
        <v>36.81</v>
      </c>
      <c r="F138" s="211">
        <f>+'1A-Per Credit'!$D$16</f>
        <v>147.24</v>
      </c>
      <c r="G138" s="72"/>
    </row>
    <row r="139" spans="1:7" x14ac:dyDescent="0.25">
      <c r="A139" s="156" t="s">
        <v>199</v>
      </c>
      <c r="B139" s="163">
        <v>168.03</v>
      </c>
      <c r="C139" s="158">
        <v>0</v>
      </c>
      <c r="D139" s="204">
        <f t="shared" si="12"/>
        <v>168.03</v>
      </c>
      <c r="E139" s="210">
        <f t="shared" si="11"/>
        <v>20.789999999999992</v>
      </c>
      <c r="F139" s="211">
        <f>+'1A-Per Credit'!$D$16</f>
        <v>147.24</v>
      </c>
      <c r="G139" s="72"/>
    </row>
    <row r="140" spans="1:7" x14ac:dyDescent="0.25">
      <c r="A140" s="164" t="s">
        <v>200</v>
      </c>
      <c r="B140" s="163">
        <v>167.23</v>
      </c>
      <c r="C140" s="158">
        <v>0</v>
      </c>
      <c r="D140" s="204">
        <f t="shared" si="12"/>
        <v>167.23</v>
      </c>
      <c r="E140" s="210">
        <f t="shared" si="11"/>
        <v>19.989999999999981</v>
      </c>
      <c r="F140" s="211">
        <f>+'1A-Per Credit'!$D$16</f>
        <v>147.24</v>
      </c>
      <c r="G140" s="72"/>
    </row>
    <row r="141" spans="1:7" x14ac:dyDescent="0.25">
      <c r="A141" s="164" t="s">
        <v>201</v>
      </c>
      <c r="B141" s="163">
        <v>167.23</v>
      </c>
      <c r="C141" s="158">
        <v>0</v>
      </c>
      <c r="D141" s="204">
        <f t="shared" si="12"/>
        <v>167.23</v>
      </c>
      <c r="E141" s="210">
        <f t="shared" si="11"/>
        <v>19.989999999999981</v>
      </c>
      <c r="F141" s="211">
        <f>+'1A-Per Credit'!$D$16</f>
        <v>147.24</v>
      </c>
      <c r="G141" s="72"/>
    </row>
    <row r="142" spans="1:7" x14ac:dyDescent="0.25">
      <c r="A142" s="164" t="s">
        <v>202</v>
      </c>
      <c r="B142" s="163">
        <v>167.23</v>
      </c>
      <c r="C142" s="158">
        <v>0</v>
      </c>
      <c r="D142" s="204">
        <f t="shared" si="12"/>
        <v>167.23</v>
      </c>
      <c r="E142" s="210">
        <f t="shared" si="11"/>
        <v>19.989999999999981</v>
      </c>
      <c r="F142" s="211">
        <f>+'1A-Per Credit'!$D$16</f>
        <v>147.24</v>
      </c>
      <c r="G142" s="72"/>
    </row>
    <row r="143" spans="1:7" x14ac:dyDescent="0.25">
      <c r="A143" s="164" t="s">
        <v>203</v>
      </c>
      <c r="B143" s="163">
        <v>167.23</v>
      </c>
      <c r="C143" s="158">
        <v>0</v>
      </c>
      <c r="D143" s="204">
        <f t="shared" si="12"/>
        <v>167.23</v>
      </c>
      <c r="E143" s="210">
        <f t="shared" si="11"/>
        <v>19.989999999999981</v>
      </c>
      <c r="F143" s="211">
        <f>+'1A-Per Credit'!$D$16</f>
        <v>147.24</v>
      </c>
      <c r="G143" s="72"/>
    </row>
    <row r="144" spans="1:7" x14ac:dyDescent="0.25">
      <c r="A144" s="164" t="s">
        <v>204</v>
      </c>
      <c r="B144" s="163">
        <v>167.23</v>
      </c>
      <c r="C144" s="158">
        <v>0</v>
      </c>
      <c r="D144" s="204">
        <f t="shared" si="12"/>
        <v>167.23</v>
      </c>
      <c r="E144" s="210">
        <f t="shared" si="11"/>
        <v>19.989999999999981</v>
      </c>
      <c r="F144" s="211">
        <f>+'1A-Per Credit'!$D$16</f>
        <v>147.24</v>
      </c>
      <c r="G144" s="72"/>
    </row>
    <row r="145" spans="1:7" x14ac:dyDescent="0.25">
      <c r="A145" s="156" t="s">
        <v>205</v>
      </c>
      <c r="B145" s="163">
        <v>188.83</v>
      </c>
      <c r="C145" s="158">
        <v>0</v>
      </c>
      <c r="D145" s="204">
        <f t="shared" si="12"/>
        <v>188.83</v>
      </c>
      <c r="E145" s="210">
        <f t="shared" si="11"/>
        <v>41.59</v>
      </c>
      <c r="F145" s="211">
        <f>+'1A-Per Credit'!$D$16</f>
        <v>147.24</v>
      </c>
      <c r="G145" s="72"/>
    </row>
    <row r="146" spans="1:7" x14ac:dyDescent="0.25">
      <c r="A146" s="156" t="s">
        <v>206</v>
      </c>
      <c r="B146" s="163">
        <v>188.83</v>
      </c>
      <c r="C146" s="158">
        <v>0</v>
      </c>
      <c r="D146" s="204">
        <f t="shared" si="12"/>
        <v>188.83</v>
      </c>
      <c r="E146" s="210">
        <f t="shared" si="11"/>
        <v>41.59</v>
      </c>
      <c r="F146" s="211">
        <f>+'1A-Per Credit'!$D$16</f>
        <v>147.24</v>
      </c>
      <c r="G146" s="72"/>
    </row>
    <row r="147" spans="1:7" x14ac:dyDescent="0.25">
      <c r="A147" s="156" t="s">
        <v>207</v>
      </c>
      <c r="B147" s="163">
        <v>178.43</v>
      </c>
      <c r="C147" s="158">
        <v>0</v>
      </c>
      <c r="D147" s="204">
        <f t="shared" si="12"/>
        <v>178.43</v>
      </c>
      <c r="E147" s="210">
        <f t="shared" si="11"/>
        <v>31.189999999999998</v>
      </c>
      <c r="F147" s="211">
        <f>+'1A-Per Credit'!$D$16</f>
        <v>147.24</v>
      </c>
      <c r="G147" s="72"/>
    </row>
    <row r="148" spans="1:7" x14ac:dyDescent="0.25">
      <c r="A148" s="156" t="s">
        <v>208</v>
      </c>
      <c r="B148" s="163">
        <v>178.43</v>
      </c>
      <c r="C148" s="158">
        <v>0</v>
      </c>
      <c r="D148" s="204">
        <f t="shared" si="12"/>
        <v>178.43</v>
      </c>
      <c r="E148" s="210">
        <f t="shared" si="11"/>
        <v>31.189999999999998</v>
      </c>
      <c r="F148" s="211">
        <f>+'1A-Per Credit'!$D$16</f>
        <v>147.24</v>
      </c>
      <c r="G148" s="72"/>
    </row>
    <row r="149" spans="1:7" x14ac:dyDescent="0.25">
      <c r="A149" s="156" t="s">
        <v>209</v>
      </c>
      <c r="B149" s="163">
        <v>178.43</v>
      </c>
      <c r="C149" s="158">
        <v>0</v>
      </c>
      <c r="D149" s="204">
        <f t="shared" si="12"/>
        <v>178.43</v>
      </c>
      <c r="E149" s="210">
        <f t="shared" si="11"/>
        <v>31.189999999999998</v>
      </c>
      <c r="F149" s="211">
        <f>+'1A-Per Credit'!$D$16</f>
        <v>147.24</v>
      </c>
      <c r="G149" s="72"/>
    </row>
    <row r="150" spans="1:7" x14ac:dyDescent="0.25">
      <c r="A150" s="156" t="s">
        <v>210</v>
      </c>
      <c r="B150" s="163">
        <v>178.43</v>
      </c>
      <c r="C150" s="158">
        <v>0</v>
      </c>
      <c r="D150" s="204">
        <f t="shared" si="12"/>
        <v>178.43</v>
      </c>
      <c r="E150" s="210">
        <f t="shared" si="11"/>
        <v>31.189999999999998</v>
      </c>
      <c r="F150" s="211">
        <f>+'1A-Per Credit'!$D$16</f>
        <v>147.24</v>
      </c>
      <c r="G150" s="72"/>
    </row>
    <row r="151" spans="1:7" x14ac:dyDescent="0.25">
      <c r="A151" s="156" t="s">
        <v>149</v>
      </c>
      <c r="B151" s="163">
        <v>208.33</v>
      </c>
      <c r="C151" s="158">
        <v>0</v>
      </c>
      <c r="D151" s="204">
        <f t="shared" si="12"/>
        <v>208.33</v>
      </c>
      <c r="E151" s="210">
        <f t="shared" si="11"/>
        <v>61.09</v>
      </c>
      <c r="F151" s="211">
        <f>+'1A-Per Credit'!$D$16</f>
        <v>147.24</v>
      </c>
      <c r="G151" s="72"/>
    </row>
    <row r="152" spans="1:7" x14ac:dyDescent="0.25">
      <c r="A152" s="156" t="s">
        <v>211</v>
      </c>
      <c r="B152" s="163">
        <v>178.43</v>
      </c>
      <c r="C152" s="158">
        <v>0</v>
      </c>
      <c r="D152" s="204">
        <f t="shared" si="12"/>
        <v>178.43</v>
      </c>
      <c r="E152" s="210">
        <f t="shared" si="11"/>
        <v>31.189999999999998</v>
      </c>
      <c r="F152" s="211">
        <f>+'1A-Per Credit'!$D$16</f>
        <v>147.24</v>
      </c>
      <c r="G152" s="72"/>
    </row>
    <row r="153" spans="1:7" x14ac:dyDescent="0.25">
      <c r="A153" s="156" t="s">
        <v>212</v>
      </c>
      <c r="B153" s="163">
        <v>168.03</v>
      </c>
      <c r="C153" s="158">
        <v>0</v>
      </c>
      <c r="D153" s="204">
        <f t="shared" si="12"/>
        <v>168.03</v>
      </c>
      <c r="E153" s="210">
        <f t="shared" si="11"/>
        <v>20.789999999999992</v>
      </c>
      <c r="F153" s="211">
        <f>+'1A-Per Credit'!$D$16</f>
        <v>147.24</v>
      </c>
      <c r="G153" s="72"/>
    </row>
    <row r="154" spans="1:7" x14ac:dyDescent="0.25">
      <c r="A154" s="156" t="s">
        <v>213</v>
      </c>
      <c r="B154" s="163">
        <v>188.83</v>
      </c>
      <c r="C154" s="158">
        <v>0</v>
      </c>
      <c r="D154" s="204">
        <f t="shared" si="12"/>
        <v>188.83</v>
      </c>
      <c r="E154" s="210">
        <f t="shared" si="11"/>
        <v>41.59</v>
      </c>
      <c r="F154" s="211">
        <f>+'1A-Per Credit'!$D$16</f>
        <v>147.24</v>
      </c>
      <c r="G154" s="72"/>
    </row>
    <row r="155" spans="1:7" x14ac:dyDescent="0.25">
      <c r="A155" s="156" t="s">
        <v>214</v>
      </c>
      <c r="B155" s="163">
        <v>188.83</v>
      </c>
      <c r="C155" s="158">
        <v>0</v>
      </c>
      <c r="D155" s="204">
        <f t="shared" si="12"/>
        <v>188.83</v>
      </c>
      <c r="E155" s="210">
        <f t="shared" si="11"/>
        <v>41.59</v>
      </c>
      <c r="F155" s="211">
        <f>+'1A-Per Credit'!$D$16</f>
        <v>147.24</v>
      </c>
      <c r="G155" s="72"/>
    </row>
    <row r="156" spans="1:7" x14ac:dyDescent="0.25">
      <c r="A156" s="156" t="s">
        <v>215</v>
      </c>
      <c r="B156" s="163">
        <v>188.83</v>
      </c>
      <c r="C156" s="158">
        <v>0</v>
      </c>
      <c r="D156" s="204">
        <f t="shared" si="12"/>
        <v>188.83</v>
      </c>
      <c r="E156" s="210">
        <f t="shared" si="11"/>
        <v>41.59</v>
      </c>
      <c r="F156" s="211">
        <f>+'1A-Per Credit'!$D$16</f>
        <v>147.24</v>
      </c>
      <c r="G156" s="72"/>
    </row>
    <row r="157" spans="1:7" x14ac:dyDescent="0.25">
      <c r="A157" s="156" t="s">
        <v>216</v>
      </c>
      <c r="B157" s="163">
        <v>202.13</v>
      </c>
      <c r="C157" s="158">
        <v>0</v>
      </c>
      <c r="D157" s="204">
        <f t="shared" si="12"/>
        <v>202.13</v>
      </c>
      <c r="E157" s="210">
        <f t="shared" si="11"/>
        <v>54.889999999999986</v>
      </c>
      <c r="F157" s="211">
        <f>+'1A-Per Credit'!$D$16</f>
        <v>147.24</v>
      </c>
      <c r="G157" s="72"/>
    </row>
    <row r="158" spans="1:7" x14ac:dyDescent="0.25">
      <c r="A158" s="156" t="s">
        <v>217</v>
      </c>
      <c r="B158" s="163">
        <v>168.03</v>
      </c>
      <c r="C158" s="158">
        <v>0</v>
      </c>
      <c r="D158" s="204">
        <f t="shared" si="12"/>
        <v>168.03</v>
      </c>
      <c r="E158" s="210">
        <f t="shared" si="11"/>
        <v>20.789999999999992</v>
      </c>
      <c r="F158" s="211">
        <f>+'1A-Per Credit'!$D$16</f>
        <v>147.24</v>
      </c>
      <c r="G158" s="72"/>
    </row>
    <row r="159" spans="1:7" x14ac:dyDescent="0.25">
      <c r="A159" s="156" t="s">
        <v>140</v>
      </c>
      <c r="B159" s="163">
        <v>194.03</v>
      </c>
      <c r="C159" s="158">
        <v>0</v>
      </c>
      <c r="D159" s="204">
        <f t="shared" si="12"/>
        <v>194.03</v>
      </c>
      <c r="E159" s="210">
        <f t="shared" si="11"/>
        <v>46.789999999999992</v>
      </c>
      <c r="F159" s="211">
        <f>+'1A-Per Credit'!$D$16</f>
        <v>147.24</v>
      </c>
      <c r="G159" s="72"/>
    </row>
    <row r="160" spans="1:7" x14ac:dyDescent="0.25">
      <c r="A160" s="156" t="s">
        <v>178</v>
      </c>
      <c r="B160" s="163">
        <v>194.03</v>
      </c>
      <c r="C160" s="158">
        <v>0</v>
      </c>
      <c r="D160" s="204">
        <f t="shared" si="12"/>
        <v>194.03</v>
      </c>
      <c r="E160" s="210">
        <f t="shared" si="11"/>
        <v>46.789999999999992</v>
      </c>
      <c r="F160" s="211">
        <f>+'1A-Per Credit'!$D$16</f>
        <v>147.24</v>
      </c>
      <c r="G160" s="72"/>
    </row>
    <row r="161" spans="1:7" x14ac:dyDescent="0.25">
      <c r="A161" s="156" t="s">
        <v>218</v>
      </c>
      <c r="B161" s="163">
        <v>229.58</v>
      </c>
      <c r="C161" s="158">
        <v>0</v>
      </c>
      <c r="D161" s="204">
        <f t="shared" si="12"/>
        <v>229.58</v>
      </c>
      <c r="E161" s="210">
        <f t="shared" si="11"/>
        <v>82.34</v>
      </c>
      <c r="F161" s="211">
        <f>+'1A-Per Credit'!$D$16</f>
        <v>147.24</v>
      </c>
      <c r="G161" s="72"/>
    </row>
    <row r="162" spans="1:7" x14ac:dyDescent="0.25">
      <c r="A162" s="156" t="s">
        <v>219</v>
      </c>
      <c r="B162" s="163">
        <v>198.78</v>
      </c>
      <c r="C162" s="158">
        <v>0</v>
      </c>
      <c r="D162" s="204">
        <f t="shared" si="12"/>
        <v>198.78</v>
      </c>
      <c r="E162" s="210">
        <f t="shared" si="11"/>
        <v>51.539999999999992</v>
      </c>
      <c r="F162" s="211">
        <f>+'1A-Per Credit'!$D$16</f>
        <v>147.24</v>
      </c>
      <c r="G162" s="72"/>
    </row>
    <row r="163" spans="1:7" x14ac:dyDescent="0.25">
      <c r="A163" s="156" t="s">
        <v>220</v>
      </c>
      <c r="B163" s="163">
        <v>219.23</v>
      </c>
      <c r="C163" s="158">
        <v>0</v>
      </c>
      <c r="D163" s="204">
        <f t="shared" si="12"/>
        <v>219.23</v>
      </c>
      <c r="E163" s="210">
        <f t="shared" si="11"/>
        <v>71.989999999999981</v>
      </c>
      <c r="F163" s="211">
        <f>+'1A-Per Credit'!$D$16</f>
        <v>147.24</v>
      </c>
      <c r="G163" s="72"/>
    </row>
    <row r="164" spans="1:7" x14ac:dyDescent="0.25">
      <c r="A164" s="164" t="s">
        <v>221</v>
      </c>
      <c r="B164" s="163">
        <v>164.73</v>
      </c>
      <c r="C164" s="158">
        <v>0</v>
      </c>
      <c r="D164" s="204">
        <f t="shared" si="12"/>
        <v>164.73</v>
      </c>
      <c r="E164" s="210">
        <f t="shared" si="11"/>
        <v>17.489999999999981</v>
      </c>
      <c r="F164" s="211">
        <f>+'1A-Per Credit'!$D$16</f>
        <v>147.24</v>
      </c>
      <c r="G164" s="72"/>
    </row>
    <row r="165" spans="1:7" x14ac:dyDescent="0.25">
      <c r="A165" s="156" t="s">
        <v>222</v>
      </c>
      <c r="B165" s="163">
        <v>202.53</v>
      </c>
      <c r="C165" s="158">
        <v>0</v>
      </c>
      <c r="D165" s="204">
        <f t="shared" si="12"/>
        <v>202.53</v>
      </c>
      <c r="E165" s="210">
        <f t="shared" si="11"/>
        <v>55.289999999999992</v>
      </c>
      <c r="F165" s="211">
        <f>+'1A-Per Credit'!$D$16</f>
        <v>147.24</v>
      </c>
      <c r="G165" s="72"/>
    </row>
    <row r="166" spans="1:7" x14ac:dyDescent="0.25">
      <c r="A166" s="156" t="s">
        <v>223</v>
      </c>
      <c r="B166" s="163">
        <v>199.63</v>
      </c>
      <c r="C166" s="158">
        <v>0</v>
      </c>
      <c r="D166" s="204">
        <f t="shared" si="12"/>
        <v>199.63</v>
      </c>
      <c r="E166" s="210">
        <f t="shared" si="11"/>
        <v>52.389999999999986</v>
      </c>
      <c r="F166" s="211">
        <f>+'1A-Per Credit'!$D$16</f>
        <v>147.24</v>
      </c>
      <c r="G166" s="72"/>
    </row>
    <row r="167" spans="1:7" x14ac:dyDescent="0.25">
      <c r="A167" s="156" t="s">
        <v>224</v>
      </c>
      <c r="B167" s="163">
        <v>203.73</v>
      </c>
      <c r="C167" s="158">
        <v>0</v>
      </c>
      <c r="D167" s="204">
        <f t="shared" si="12"/>
        <v>203.73</v>
      </c>
      <c r="E167" s="210">
        <f t="shared" si="11"/>
        <v>56.489999999999981</v>
      </c>
      <c r="F167" s="211">
        <f>+'1A-Per Credit'!$D$16</f>
        <v>147.24</v>
      </c>
      <c r="G167" s="72"/>
    </row>
    <row r="168" spans="1:7" x14ac:dyDescent="0.25">
      <c r="A168" s="156" t="s">
        <v>225</v>
      </c>
      <c r="B168" s="163">
        <v>178.43</v>
      </c>
      <c r="C168" s="158">
        <v>0</v>
      </c>
      <c r="D168" s="204">
        <f t="shared" si="12"/>
        <v>178.43</v>
      </c>
      <c r="E168" s="210">
        <f t="shared" si="11"/>
        <v>31.189999999999998</v>
      </c>
      <c r="F168" s="211">
        <f>+'1A-Per Credit'!$D$16</f>
        <v>147.24</v>
      </c>
      <c r="G168" s="72"/>
    </row>
    <row r="169" spans="1:7" ht="16.5" thickBot="1" x14ac:dyDescent="0.3">
      <c r="A169" s="156" t="s">
        <v>105</v>
      </c>
      <c r="B169" s="163">
        <v>188.83</v>
      </c>
      <c r="C169" s="158">
        <v>0</v>
      </c>
      <c r="D169" s="204">
        <f t="shared" si="12"/>
        <v>188.83</v>
      </c>
      <c r="E169" s="210">
        <f t="shared" si="11"/>
        <v>41.59</v>
      </c>
      <c r="F169" s="211">
        <f>+'1A-Per Credit'!$D$16</f>
        <v>147.24</v>
      </c>
      <c r="G169" s="72"/>
    </row>
    <row r="170" spans="1:7" ht="16.5" thickBot="1" x14ac:dyDescent="0.3">
      <c r="A170" s="122" t="s">
        <v>41</v>
      </c>
      <c r="B170" s="123"/>
      <c r="C170" s="123"/>
      <c r="D170" s="123"/>
      <c r="E170" s="200"/>
      <c r="F170" s="202"/>
      <c r="G170" s="72"/>
    </row>
    <row r="171" spans="1:7" x14ac:dyDescent="0.25">
      <c r="A171" s="98" t="s">
        <v>108</v>
      </c>
      <c r="B171" s="99">
        <v>235.53</v>
      </c>
      <c r="C171" s="126">
        <v>0</v>
      </c>
      <c r="D171" s="203">
        <f t="shared" ref="D171:D189" si="13">B171+C171</f>
        <v>235.53</v>
      </c>
      <c r="E171" s="210">
        <f t="shared" si="11"/>
        <v>8</v>
      </c>
      <c r="F171" s="211">
        <f>+'1A-Per Credit'!$D$40</f>
        <v>227.53</v>
      </c>
      <c r="G171" s="72"/>
    </row>
    <row r="172" spans="1:7" x14ac:dyDescent="0.25">
      <c r="A172" s="156" t="s">
        <v>226</v>
      </c>
      <c r="B172" s="157">
        <v>297.45999999999998</v>
      </c>
      <c r="C172" s="158">
        <v>0</v>
      </c>
      <c r="D172" s="204">
        <f t="shared" si="13"/>
        <v>297.45999999999998</v>
      </c>
      <c r="E172" s="210">
        <f t="shared" si="11"/>
        <v>69.929999999999978</v>
      </c>
      <c r="F172" s="211">
        <f>+'1A-Per Credit'!$D$40</f>
        <v>227.53</v>
      </c>
      <c r="G172" s="72"/>
    </row>
    <row r="173" spans="1:7" x14ac:dyDescent="0.25">
      <c r="A173" s="156" t="s">
        <v>227</v>
      </c>
      <c r="B173" s="157">
        <v>297.45999999999998</v>
      </c>
      <c r="C173" s="158">
        <v>0</v>
      </c>
      <c r="D173" s="204">
        <f t="shared" si="13"/>
        <v>297.45999999999998</v>
      </c>
      <c r="E173" s="210">
        <f t="shared" si="11"/>
        <v>69.929999999999978</v>
      </c>
      <c r="F173" s="211">
        <f>+'1A-Per Credit'!$D$40</f>
        <v>227.53</v>
      </c>
      <c r="G173" s="72"/>
    </row>
    <row r="174" spans="1:7" x14ac:dyDescent="0.25">
      <c r="A174" s="140" t="s">
        <v>228</v>
      </c>
      <c r="B174" s="165">
        <v>235.53</v>
      </c>
      <c r="C174" s="166">
        <v>0</v>
      </c>
      <c r="D174" s="204">
        <f t="shared" si="13"/>
        <v>235.53</v>
      </c>
      <c r="E174" s="210">
        <f t="shared" si="11"/>
        <v>8</v>
      </c>
      <c r="F174" s="211">
        <f>+'1A-Per Credit'!$D$40</f>
        <v>227.53</v>
      </c>
      <c r="G174" s="72"/>
    </row>
    <row r="175" spans="1:7" x14ac:dyDescent="0.25">
      <c r="A175" s="140" t="s">
        <v>229</v>
      </c>
      <c r="B175" s="165">
        <v>235.53</v>
      </c>
      <c r="C175" s="166">
        <v>0</v>
      </c>
      <c r="D175" s="204">
        <f t="shared" si="13"/>
        <v>235.53</v>
      </c>
      <c r="E175" s="210">
        <f t="shared" si="11"/>
        <v>8</v>
      </c>
      <c r="F175" s="211">
        <f>+'1A-Per Credit'!$D$40</f>
        <v>227.53</v>
      </c>
      <c r="G175" s="72"/>
    </row>
    <row r="176" spans="1:7" x14ac:dyDescent="0.25">
      <c r="A176" s="140" t="s">
        <v>230</v>
      </c>
      <c r="B176" s="165">
        <v>235.53</v>
      </c>
      <c r="C176" s="166">
        <v>0</v>
      </c>
      <c r="D176" s="204">
        <f t="shared" si="13"/>
        <v>235.53</v>
      </c>
      <c r="E176" s="210">
        <f t="shared" si="11"/>
        <v>8</v>
      </c>
      <c r="F176" s="211">
        <f>+'1A-Per Credit'!$D$40</f>
        <v>227.53</v>
      </c>
      <c r="G176" s="72"/>
    </row>
    <row r="177" spans="1:7" x14ac:dyDescent="0.25">
      <c r="A177" s="140" t="s">
        <v>231</v>
      </c>
      <c r="B177" s="165">
        <v>235.53</v>
      </c>
      <c r="C177" s="166">
        <v>0</v>
      </c>
      <c r="D177" s="204">
        <f t="shared" si="13"/>
        <v>235.53</v>
      </c>
      <c r="E177" s="210">
        <f t="shared" si="11"/>
        <v>8</v>
      </c>
      <c r="F177" s="211">
        <f>+'1A-Per Credit'!$D$40</f>
        <v>227.53</v>
      </c>
      <c r="G177" s="72"/>
    </row>
    <row r="178" spans="1:7" x14ac:dyDescent="0.25">
      <c r="A178" s="156" t="s">
        <v>97</v>
      </c>
      <c r="B178" s="157">
        <v>432.05</v>
      </c>
      <c r="C178" s="158">
        <v>17.28</v>
      </c>
      <c r="D178" s="204">
        <f t="shared" si="13"/>
        <v>449.33000000000004</v>
      </c>
      <c r="E178" s="210">
        <f t="shared" si="11"/>
        <v>221.80000000000004</v>
      </c>
      <c r="F178" s="211">
        <f>+'1A-Per Credit'!$D$40</f>
        <v>227.53</v>
      </c>
      <c r="G178" s="72"/>
    </row>
    <row r="179" spans="1:7" x14ac:dyDescent="0.25">
      <c r="A179" s="156" t="s">
        <v>232</v>
      </c>
      <c r="B179" s="157">
        <v>484.61</v>
      </c>
      <c r="C179" s="158">
        <v>19.38</v>
      </c>
      <c r="D179" s="204">
        <f t="shared" si="13"/>
        <v>503.99</v>
      </c>
      <c r="E179" s="210">
        <f t="shared" si="11"/>
        <v>115.44000000000005</v>
      </c>
      <c r="F179" s="211">
        <f>+'1C-Graduate '!$D$7</f>
        <v>388.54999999999995</v>
      </c>
      <c r="G179" s="72"/>
    </row>
    <row r="180" spans="1:7" x14ac:dyDescent="0.25">
      <c r="A180" s="140" t="s">
        <v>233</v>
      </c>
      <c r="B180" s="165">
        <v>235.53</v>
      </c>
      <c r="C180" s="166">
        <v>0</v>
      </c>
      <c r="D180" s="204">
        <f t="shared" si="13"/>
        <v>235.53</v>
      </c>
      <c r="E180" s="210">
        <f t="shared" si="11"/>
        <v>8</v>
      </c>
      <c r="F180" s="211">
        <f>+'1A-Per Credit'!$D$40</f>
        <v>227.53</v>
      </c>
      <c r="G180" s="72"/>
    </row>
    <row r="181" spans="1:7" x14ac:dyDescent="0.25">
      <c r="A181" s="156" t="s">
        <v>234</v>
      </c>
      <c r="B181" s="157">
        <v>491.38</v>
      </c>
      <c r="C181" s="158">
        <v>19.66</v>
      </c>
      <c r="D181" s="204">
        <f t="shared" si="13"/>
        <v>511.04</v>
      </c>
      <c r="E181" s="210">
        <f t="shared" si="11"/>
        <v>122.49000000000007</v>
      </c>
      <c r="F181" s="211">
        <f>+'1C-Graduate '!$D$7</f>
        <v>388.54999999999995</v>
      </c>
      <c r="G181" s="72"/>
    </row>
    <row r="182" spans="1:7" x14ac:dyDescent="0.25">
      <c r="A182" s="156" t="s">
        <v>235</v>
      </c>
      <c r="B182" s="157">
        <v>303.73</v>
      </c>
      <c r="C182" s="158">
        <v>0</v>
      </c>
      <c r="D182" s="204">
        <f t="shared" si="13"/>
        <v>303.73</v>
      </c>
      <c r="E182" s="210">
        <f t="shared" si="11"/>
        <v>76.200000000000017</v>
      </c>
      <c r="F182" s="211">
        <f>+'1A-Per Credit'!$D$40</f>
        <v>227.53</v>
      </c>
      <c r="G182" s="72"/>
    </row>
    <row r="183" spans="1:7" x14ac:dyDescent="0.25">
      <c r="A183" s="156" t="s">
        <v>236</v>
      </c>
      <c r="B183" s="157">
        <v>484.61</v>
      </c>
      <c r="C183" s="158">
        <v>19.38</v>
      </c>
      <c r="D183" s="204">
        <f t="shared" si="13"/>
        <v>503.99</v>
      </c>
      <c r="E183" s="210">
        <f t="shared" si="11"/>
        <v>276.46000000000004</v>
      </c>
      <c r="F183" s="211">
        <f>+'1A-Per Credit'!$D$40</f>
        <v>227.53</v>
      </c>
      <c r="G183" s="72"/>
    </row>
    <row r="184" spans="1:7" x14ac:dyDescent="0.25">
      <c r="A184" s="140" t="s">
        <v>237</v>
      </c>
      <c r="B184" s="165">
        <v>235.53</v>
      </c>
      <c r="C184" s="166">
        <v>0</v>
      </c>
      <c r="D184" s="204">
        <f t="shared" si="13"/>
        <v>235.53</v>
      </c>
      <c r="E184" s="210">
        <f t="shared" si="11"/>
        <v>8</v>
      </c>
      <c r="F184" s="211">
        <f>+'1A-Per Credit'!$D$40</f>
        <v>227.53</v>
      </c>
      <c r="G184" s="72"/>
    </row>
    <row r="185" spans="1:7" x14ac:dyDescent="0.25">
      <c r="A185" s="156" t="s">
        <v>238</v>
      </c>
      <c r="B185" s="157">
        <v>224.16</v>
      </c>
      <c r="C185" s="158">
        <v>8.9700000000000006</v>
      </c>
      <c r="D185" s="204">
        <f t="shared" si="13"/>
        <v>233.13</v>
      </c>
      <c r="E185" s="210">
        <f t="shared" si="11"/>
        <v>-155.41999999999996</v>
      </c>
      <c r="F185" s="211">
        <f>+'1C-Graduate '!$D$7</f>
        <v>388.54999999999995</v>
      </c>
      <c r="G185" s="72"/>
    </row>
    <row r="186" spans="1:7" x14ac:dyDescent="0.25">
      <c r="A186" s="156" t="s">
        <v>239</v>
      </c>
      <c r="B186" s="157">
        <v>136.5</v>
      </c>
      <c r="C186" s="158">
        <v>0</v>
      </c>
      <c r="D186" s="204">
        <f t="shared" si="13"/>
        <v>136.5</v>
      </c>
      <c r="E186" s="210">
        <f t="shared" si="11"/>
        <v>-91.03</v>
      </c>
      <c r="F186" s="211">
        <f>+'1A-Per Credit'!$D$40</f>
        <v>227.53</v>
      </c>
      <c r="G186" s="72"/>
    </row>
    <row r="187" spans="1:7" x14ac:dyDescent="0.25">
      <c r="A187" s="156" t="s">
        <v>240</v>
      </c>
      <c r="B187" s="157">
        <v>261.52999999999997</v>
      </c>
      <c r="C187" s="158">
        <v>10.46</v>
      </c>
      <c r="D187" s="204">
        <f t="shared" si="13"/>
        <v>271.98999999999995</v>
      </c>
      <c r="E187" s="210">
        <f t="shared" si="11"/>
        <v>-116.56</v>
      </c>
      <c r="F187" s="211">
        <f>+'1C-Graduate '!$D$7</f>
        <v>388.54999999999995</v>
      </c>
      <c r="G187" s="72"/>
    </row>
    <row r="188" spans="1:7" x14ac:dyDescent="0.25">
      <c r="A188" s="156" t="s">
        <v>241</v>
      </c>
      <c r="B188" s="157">
        <v>159.25</v>
      </c>
      <c r="C188" s="158">
        <v>0</v>
      </c>
      <c r="D188" s="204">
        <f t="shared" si="13"/>
        <v>159.25</v>
      </c>
      <c r="E188" s="210">
        <f t="shared" si="11"/>
        <v>-68.28</v>
      </c>
      <c r="F188" s="211">
        <f>+'1A-Per Credit'!$D$40</f>
        <v>227.53</v>
      </c>
      <c r="G188" s="72"/>
    </row>
    <row r="189" spans="1:7" ht="16.5" thickBot="1" x14ac:dyDescent="0.3">
      <c r="A189" s="156" t="s">
        <v>242</v>
      </c>
      <c r="B189" s="157">
        <v>550</v>
      </c>
      <c r="C189" s="158">
        <v>0</v>
      </c>
      <c r="D189" s="204">
        <f t="shared" si="13"/>
        <v>550</v>
      </c>
      <c r="E189" s="210">
        <f t="shared" si="11"/>
        <v>161.45000000000005</v>
      </c>
      <c r="F189" s="211">
        <f>+'1C-Graduate '!$D$7</f>
        <v>388.54999999999995</v>
      </c>
      <c r="G189" s="72"/>
    </row>
    <row r="190" spans="1:7" ht="16.5" thickBot="1" x14ac:dyDescent="0.3">
      <c r="A190" s="122" t="s">
        <v>28</v>
      </c>
      <c r="B190" s="123"/>
      <c r="C190" s="123"/>
      <c r="D190" s="123"/>
      <c r="E190" s="200"/>
      <c r="F190" s="202"/>
      <c r="G190" s="72"/>
    </row>
    <row r="191" spans="1:7" x14ac:dyDescent="0.25">
      <c r="A191" s="156" t="s">
        <v>243</v>
      </c>
      <c r="B191" s="157">
        <v>205.95</v>
      </c>
      <c r="C191" s="158">
        <v>0</v>
      </c>
      <c r="D191" s="204">
        <f t="shared" ref="D191:D201" si="14">B191+C191</f>
        <v>205.95</v>
      </c>
      <c r="E191" s="210">
        <f t="shared" si="11"/>
        <v>48.329999999999984</v>
      </c>
      <c r="F191" s="211">
        <f>+'1A-Per Credit'!$D$26</f>
        <v>157.62</v>
      </c>
      <c r="G191" s="72"/>
    </row>
    <row r="192" spans="1:7" x14ac:dyDescent="0.25">
      <c r="A192" s="156" t="s">
        <v>244</v>
      </c>
      <c r="B192" s="157">
        <v>166.17</v>
      </c>
      <c r="C192" s="158">
        <v>0</v>
      </c>
      <c r="D192" s="204">
        <f t="shared" si="14"/>
        <v>166.17</v>
      </c>
      <c r="E192" s="210">
        <f t="shared" si="11"/>
        <v>8.5499999999999829</v>
      </c>
      <c r="F192" s="211">
        <f>+'1A-Per Credit'!$D$26</f>
        <v>157.62</v>
      </c>
      <c r="G192" s="72"/>
    </row>
    <row r="193" spans="1:7" x14ac:dyDescent="0.25">
      <c r="A193" s="156" t="s">
        <v>245</v>
      </c>
      <c r="B193" s="157">
        <v>162.41</v>
      </c>
      <c r="C193" s="158">
        <v>0</v>
      </c>
      <c r="D193" s="204">
        <f t="shared" si="14"/>
        <v>162.41</v>
      </c>
      <c r="E193" s="210">
        <f t="shared" si="11"/>
        <v>4.789999999999992</v>
      </c>
      <c r="F193" s="211">
        <f>+'1A-Per Credit'!$D$26</f>
        <v>157.62</v>
      </c>
      <c r="G193" s="72"/>
    </row>
    <row r="194" spans="1:7" x14ac:dyDescent="0.25">
      <c r="A194" s="156" t="s">
        <v>246</v>
      </c>
      <c r="B194" s="157">
        <v>162.41</v>
      </c>
      <c r="C194" s="158">
        <v>0</v>
      </c>
      <c r="D194" s="204">
        <f t="shared" si="14"/>
        <v>162.41</v>
      </c>
      <c r="E194" s="210">
        <f t="shared" si="11"/>
        <v>4.789999999999992</v>
      </c>
      <c r="F194" s="211">
        <f>+'1A-Per Credit'!$D$26</f>
        <v>157.62</v>
      </c>
      <c r="G194" s="72"/>
    </row>
    <row r="195" spans="1:7" x14ac:dyDescent="0.25">
      <c r="A195" s="156" t="s">
        <v>247</v>
      </c>
      <c r="B195" s="157">
        <v>200</v>
      </c>
      <c r="C195" s="158">
        <v>0</v>
      </c>
      <c r="D195" s="204">
        <f t="shared" si="14"/>
        <v>200</v>
      </c>
      <c r="E195" s="210">
        <f t="shared" si="11"/>
        <v>42.379999999999995</v>
      </c>
      <c r="F195" s="211">
        <f>+'1A-Per Credit'!$D$26</f>
        <v>157.62</v>
      </c>
      <c r="G195" s="72"/>
    </row>
    <row r="196" spans="1:7" x14ac:dyDescent="0.25">
      <c r="A196" s="156" t="s">
        <v>248</v>
      </c>
      <c r="B196" s="167">
        <v>222.02</v>
      </c>
      <c r="C196" s="158">
        <v>0</v>
      </c>
      <c r="D196" s="204">
        <f t="shared" si="14"/>
        <v>222.02</v>
      </c>
      <c r="E196" s="210">
        <f t="shared" si="11"/>
        <v>64.400000000000006</v>
      </c>
      <c r="F196" s="211">
        <f>+'1A-Per Credit'!$D$26</f>
        <v>157.62</v>
      </c>
      <c r="G196" s="72"/>
    </row>
    <row r="197" spans="1:7" x14ac:dyDescent="0.25">
      <c r="A197" s="156" t="s">
        <v>249</v>
      </c>
      <c r="B197" s="167">
        <v>182.62</v>
      </c>
      <c r="C197" s="158">
        <v>0</v>
      </c>
      <c r="D197" s="204">
        <f t="shared" si="14"/>
        <v>182.62</v>
      </c>
      <c r="E197" s="210">
        <f t="shared" si="11"/>
        <v>25</v>
      </c>
      <c r="F197" s="211">
        <f>+'1A-Per Credit'!$D$26</f>
        <v>157.62</v>
      </c>
      <c r="G197" s="72"/>
    </row>
    <row r="198" spans="1:7" x14ac:dyDescent="0.25">
      <c r="A198" s="156" t="s">
        <v>250</v>
      </c>
      <c r="B198" s="167">
        <v>205.18</v>
      </c>
      <c r="C198" s="158">
        <v>0</v>
      </c>
      <c r="D198" s="204">
        <f t="shared" si="14"/>
        <v>205.18</v>
      </c>
      <c r="E198" s="210">
        <f t="shared" ref="E198:E261" si="15">+D198-F198</f>
        <v>47.56</v>
      </c>
      <c r="F198" s="211">
        <f>+'1A-Per Credit'!$D$26</f>
        <v>157.62</v>
      </c>
      <c r="G198" s="72"/>
    </row>
    <row r="199" spans="1:7" x14ac:dyDescent="0.25">
      <c r="A199" s="156" t="s">
        <v>251</v>
      </c>
      <c r="B199" s="157">
        <v>170.06</v>
      </c>
      <c r="C199" s="158">
        <v>0</v>
      </c>
      <c r="D199" s="204">
        <f t="shared" si="14"/>
        <v>170.06</v>
      </c>
      <c r="E199" s="210">
        <f t="shared" si="15"/>
        <v>12.439999999999998</v>
      </c>
      <c r="F199" s="211">
        <f>+'1A-Per Credit'!$D$26</f>
        <v>157.62</v>
      </c>
      <c r="G199" s="72"/>
    </row>
    <row r="200" spans="1:7" x14ac:dyDescent="0.25">
      <c r="A200" s="156" t="s">
        <v>252</v>
      </c>
      <c r="B200" s="157">
        <v>167.33</v>
      </c>
      <c r="C200" s="158">
        <v>0</v>
      </c>
      <c r="D200" s="204">
        <f t="shared" si="14"/>
        <v>167.33</v>
      </c>
      <c r="E200" s="210">
        <f t="shared" si="15"/>
        <v>9.710000000000008</v>
      </c>
      <c r="F200" s="211">
        <f>+'1A-Per Credit'!$D$26</f>
        <v>157.62</v>
      </c>
      <c r="G200" s="72"/>
    </row>
    <row r="201" spans="1:7" ht="16.5" thickBot="1" x14ac:dyDescent="0.3">
      <c r="A201" s="156" t="s">
        <v>253</v>
      </c>
      <c r="B201" s="157">
        <v>200</v>
      </c>
      <c r="C201" s="158">
        <v>0</v>
      </c>
      <c r="D201" s="204">
        <f t="shared" si="14"/>
        <v>200</v>
      </c>
      <c r="E201" s="210">
        <f t="shared" si="15"/>
        <v>42.379999999999995</v>
      </c>
      <c r="F201" s="211">
        <f>+'1A-Per Credit'!$D$26</f>
        <v>157.62</v>
      </c>
      <c r="G201" s="72"/>
    </row>
    <row r="202" spans="1:7" ht="16.5" thickBot="1" x14ac:dyDescent="0.3">
      <c r="A202" s="122" t="s">
        <v>19</v>
      </c>
      <c r="B202" s="123"/>
      <c r="C202" s="123"/>
      <c r="D202" s="123"/>
      <c r="E202" s="200"/>
      <c r="F202" s="202"/>
      <c r="G202" s="72"/>
    </row>
    <row r="203" spans="1:7" x14ac:dyDescent="0.25">
      <c r="A203" s="156" t="s">
        <v>106</v>
      </c>
      <c r="B203" s="157">
        <v>199</v>
      </c>
      <c r="C203" s="158">
        <v>0</v>
      </c>
      <c r="D203" s="204">
        <f t="shared" ref="D203:D217" si="16">B203+C203</f>
        <v>199</v>
      </c>
      <c r="E203" s="210">
        <f t="shared" si="15"/>
        <v>43.75</v>
      </c>
      <c r="F203" s="211">
        <f>+'1A-Per Credit'!$D$17</f>
        <v>155.25</v>
      </c>
      <c r="G203" s="72"/>
    </row>
    <row r="204" spans="1:7" x14ac:dyDescent="0.25">
      <c r="A204" s="156" t="s">
        <v>254</v>
      </c>
      <c r="B204" s="157">
        <v>230.35</v>
      </c>
      <c r="C204" s="158">
        <v>0</v>
      </c>
      <c r="D204" s="204">
        <f t="shared" si="16"/>
        <v>230.35</v>
      </c>
      <c r="E204" s="210">
        <f t="shared" si="15"/>
        <v>75.099999999999994</v>
      </c>
      <c r="F204" s="211">
        <f>+'1A-Per Credit'!$D$17</f>
        <v>155.25</v>
      </c>
      <c r="G204" s="72"/>
    </row>
    <row r="205" spans="1:7" x14ac:dyDescent="0.25">
      <c r="A205" s="156" t="s">
        <v>255</v>
      </c>
      <c r="B205" s="159">
        <v>230.35</v>
      </c>
      <c r="C205" s="158">
        <v>0</v>
      </c>
      <c r="D205" s="204">
        <f t="shared" si="16"/>
        <v>230.35</v>
      </c>
      <c r="E205" s="210">
        <f t="shared" si="15"/>
        <v>75.099999999999994</v>
      </c>
      <c r="F205" s="211">
        <f>+'1A-Per Credit'!$D$17</f>
        <v>155.25</v>
      </c>
      <c r="G205" s="72"/>
    </row>
    <row r="206" spans="1:7" x14ac:dyDescent="0.25">
      <c r="A206" s="156" t="s">
        <v>256</v>
      </c>
      <c r="B206" s="159">
        <v>172.8</v>
      </c>
      <c r="C206" s="158">
        <v>0</v>
      </c>
      <c r="D206" s="204">
        <f t="shared" si="16"/>
        <v>172.8</v>
      </c>
      <c r="E206" s="210">
        <f t="shared" si="15"/>
        <v>17.550000000000011</v>
      </c>
      <c r="F206" s="211">
        <f>+'1A-Per Credit'!$D$17</f>
        <v>155.25</v>
      </c>
      <c r="G206" s="72"/>
    </row>
    <row r="207" spans="1:7" s="1" customFormat="1" ht="94.5" x14ac:dyDescent="0.25">
      <c r="A207" s="156" t="s">
        <v>1052</v>
      </c>
      <c r="B207" s="194">
        <v>155.25</v>
      </c>
      <c r="C207" s="193">
        <v>5</v>
      </c>
      <c r="D207" s="223">
        <f t="shared" si="16"/>
        <v>160.25</v>
      </c>
      <c r="E207" s="229">
        <f t="shared" si="15"/>
        <v>5</v>
      </c>
      <c r="F207" s="230">
        <f>+'1A-Per Credit'!$D$17</f>
        <v>155.25</v>
      </c>
      <c r="G207" s="71"/>
    </row>
    <row r="208" spans="1:7" x14ac:dyDescent="0.25">
      <c r="A208" s="156" t="s">
        <v>257</v>
      </c>
      <c r="B208" s="159">
        <v>230.35</v>
      </c>
      <c r="C208" s="158">
        <v>0</v>
      </c>
      <c r="D208" s="204">
        <f t="shared" si="16"/>
        <v>230.35</v>
      </c>
      <c r="E208" s="210">
        <f t="shared" si="15"/>
        <v>75.099999999999994</v>
      </c>
      <c r="F208" s="211">
        <f>+'1A-Per Credit'!$D$17</f>
        <v>155.25</v>
      </c>
      <c r="G208" s="72"/>
    </row>
    <row r="209" spans="1:7" x14ac:dyDescent="0.25">
      <c r="A209" s="156" t="s">
        <v>258</v>
      </c>
      <c r="B209" s="159">
        <v>172.8</v>
      </c>
      <c r="C209" s="158">
        <v>0</v>
      </c>
      <c r="D209" s="204">
        <f t="shared" si="16"/>
        <v>172.8</v>
      </c>
      <c r="E209" s="210">
        <f t="shared" si="15"/>
        <v>17.550000000000011</v>
      </c>
      <c r="F209" s="211">
        <f>+'1A-Per Credit'!$D$17</f>
        <v>155.25</v>
      </c>
      <c r="G209" s="72"/>
    </row>
    <row r="210" spans="1:7" x14ac:dyDescent="0.25">
      <c r="A210" s="156" t="s">
        <v>100</v>
      </c>
      <c r="B210" s="159">
        <v>188.35</v>
      </c>
      <c r="C210" s="158">
        <v>0</v>
      </c>
      <c r="D210" s="204">
        <f t="shared" si="16"/>
        <v>188.35</v>
      </c>
      <c r="E210" s="210">
        <f t="shared" si="15"/>
        <v>33.099999999999994</v>
      </c>
      <c r="F210" s="211">
        <f>+'1A-Per Credit'!$D$17</f>
        <v>155.25</v>
      </c>
      <c r="G210" s="72"/>
    </row>
    <row r="211" spans="1:7" x14ac:dyDescent="0.25">
      <c r="A211" s="156" t="s">
        <v>259</v>
      </c>
      <c r="B211" s="159">
        <v>141.30000000000001</v>
      </c>
      <c r="C211" s="158">
        <v>0</v>
      </c>
      <c r="D211" s="204">
        <f t="shared" si="16"/>
        <v>141.30000000000001</v>
      </c>
      <c r="E211" s="210">
        <f t="shared" si="15"/>
        <v>-13.949999999999989</v>
      </c>
      <c r="F211" s="211">
        <f>+'1A-Per Credit'!$D$17</f>
        <v>155.25</v>
      </c>
      <c r="G211" s="72"/>
    </row>
    <row r="212" spans="1:7" x14ac:dyDescent="0.25">
      <c r="A212" s="156" t="s">
        <v>143</v>
      </c>
      <c r="B212" s="159">
        <v>179.6</v>
      </c>
      <c r="C212" s="158">
        <v>0</v>
      </c>
      <c r="D212" s="204">
        <f t="shared" si="16"/>
        <v>179.6</v>
      </c>
      <c r="E212" s="210">
        <f t="shared" si="15"/>
        <v>24.349999999999994</v>
      </c>
      <c r="F212" s="211">
        <f>+'1A-Per Credit'!$D$17</f>
        <v>155.25</v>
      </c>
      <c r="G212" s="72"/>
    </row>
    <row r="213" spans="1:7" x14ac:dyDescent="0.25">
      <c r="A213" s="156" t="s">
        <v>260</v>
      </c>
      <c r="B213" s="159">
        <v>230.35</v>
      </c>
      <c r="C213" s="158">
        <v>0</v>
      </c>
      <c r="D213" s="204">
        <f t="shared" si="16"/>
        <v>230.35</v>
      </c>
      <c r="E213" s="210">
        <f t="shared" si="15"/>
        <v>75.099999999999994</v>
      </c>
      <c r="F213" s="211">
        <f>+'1A-Per Credit'!$D$17</f>
        <v>155.25</v>
      </c>
      <c r="G213" s="72"/>
    </row>
    <row r="214" spans="1:7" x14ac:dyDescent="0.25">
      <c r="A214" s="156" t="s">
        <v>261</v>
      </c>
      <c r="B214" s="159">
        <v>172.8</v>
      </c>
      <c r="C214" s="158">
        <v>0</v>
      </c>
      <c r="D214" s="204">
        <f t="shared" si="16"/>
        <v>172.8</v>
      </c>
      <c r="E214" s="210">
        <f t="shared" si="15"/>
        <v>17.550000000000011</v>
      </c>
      <c r="F214" s="211">
        <f>+'1A-Per Credit'!$D$17</f>
        <v>155.25</v>
      </c>
      <c r="G214" s="72"/>
    </row>
    <row r="215" spans="1:7" x14ac:dyDescent="0.25">
      <c r="A215" s="156" t="s">
        <v>262</v>
      </c>
      <c r="B215" s="159">
        <v>230.35</v>
      </c>
      <c r="C215" s="158">
        <v>0</v>
      </c>
      <c r="D215" s="204">
        <f t="shared" si="16"/>
        <v>230.35</v>
      </c>
      <c r="E215" s="210">
        <f t="shared" si="15"/>
        <v>75.099999999999994</v>
      </c>
      <c r="F215" s="211">
        <f>+'1A-Per Credit'!$D$17</f>
        <v>155.25</v>
      </c>
      <c r="G215" s="72"/>
    </row>
    <row r="216" spans="1:7" x14ac:dyDescent="0.25">
      <c r="A216" s="156" t="s">
        <v>263</v>
      </c>
      <c r="B216" s="159">
        <v>172.8</v>
      </c>
      <c r="C216" s="158">
        <v>0</v>
      </c>
      <c r="D216" s="204">
        <f t="shared" si="16"/>
        <v>172.8</v>
      </c>
      <c r="E216" s="210">
        <f t="shared" si="15"/>
        <v>17.550000000000011</v>
      </c>
      <c r="F216" s="211">
        <f>+'1A-Per Credit'!$D$17</f>
        <v>155.25</v>
      </c>
      <c r="G216" s="72"/>
    </row>
    <row r="217" spans="1:7" ht="16.5" thickBot="1" x14ac:dyDescent="0.3">
      <c r="A217" s="156" t="s">
        <v>264</v>
      </c>
      <c r="B217" s="157">
        <v>116.45</v>
      </c>
      <c r="C217" s="158">
        <v>0</v>
      </c>
      <c r="D217" s="204">
        <f t="shared" si="16"/>
        <v>116.45</v>
      </c>
      <c r="E217" s="210">
        <f t="shared" si="15"/>
        <v>-38.799999999999997</v>
      </c>
      <c r="F217" s="211">
        <f>+'1A-Per Credit'!$D$17</f>
        <v>155.25</v>
      </c>
      <c r="G217" s="72"/>
    </row>
    <row r="218" spans="1:7" ht="16.5" thickBot="1" x14ac:dyDescent="0.3">
      <c r="A218" s="122" t="s">
        <v>20</v>
      </c>
      <c r="B218" s="123"/>
      <c r="C218" s="123"/>
      <c r="D218" s="123"/>
      <c r="E218" s="200"/>
      <c r="F218" s="202"/>
      <c r="G218" s="72"/>
    </row>
    <row r="219" spans="1:7" x14ac:dyDescent="0.25">
      <c r="A219" s="156" t="s">
        <v>265</v>
      </c>
      <c r="B219" s="157">
        <v>177.2</v>
      </c>
      <c r="C219" s="158">
        <v>0</v>
      </c>
      <c r="D219" s="204">
        <f t="shared" ref="D219:D231" si="17">B219+C219</f>
        <v>177.2</v>
      </c>
      <c r="E219" s="210">
        <f t="shared" si="15"/>
        <v>9.9099999999999966</v>
      </c>
      <c r="F219" s="211">
        <f>+'1A-Per Credit'!$D$18</f>
        <v>167.29</v>
      </c>
      <c r="G219" s="72"/>
    </row>
    <row r="220" spans="1:7" x14ac:dyDescent="0.25">
      <c r="A220" s="156" t="s">
        <v>266</v>
      </c>
      <c r="B220" s="157">
        <v>177.2</v>
      </c>
      <c r="C220" s="158">
        <v>0</v>
      </c>
      <c r="D220" s="204">
        <f t="shared" si="17"/>
        <v>177.2</v>
      </c>
      <c r="E220" s="210">
        <f t="shared" si="15"/>
        <v>9.9099999999999966</v>
      </c>
      <c r="F220" s="211">
        <f>+'1A-Per Credit'!$D$18</f>
        <v>167.29</v>
      </c>
      <c r="G220" s="72"/>
    </row>
    <row r="221" spans="1:7" x14ac:dyDescent="0.25">
      <c r="A221" s="156" t="s">
        <v>267</v>
      </c>
      <c r="B221" s="157">
        <v>187.1</v>
      </c>
      <c r="C221" s="158">
        <v>0</v>
      </c>
      <c r="D221" s="204">
        <f t="shared" si="17"/>
        <v>187.1</v>
      </c>
      <c r="E221" s="210">
        <f t="shared" si="15"/>
        <v>19.810000000000002</v>
      </c>
      <c r="F221" s="211">
        <f>+'1A-Per Credit'!$D$18</f>
        <v>167.29</v>
      </c>
      <c r="G221" s="72"/>
    </row>
    <row r="222" spans="1:7" x14ac:dyDescent="0.25">
      <c r="A222" s="156" t="s">
        <v>268</v>
      </c>
      <c r="B222" s="157">
        <v>177.2</v>
      </c>
      <c r="C222" s="158">
        <v>0</v>
      </c>
      <c r="D222" s="204">
        <f t="shared" si="17"/>
        <v>177.2</v>
      </c>
      <c r="E222" s="210">
        <f t="shared" si="15"/>
        <v>9.9099999999999966</v>
      </c>
      <c r="F222" s="211">
        <f>+'1A-Per Credit'!$D$18</f>
        <v>167.29</v>
      </c>
      <c r="G222" s="72"/>
    </row>
    <row r="223" spans="1:7" x14ac:dyDescent="0.25">
      <c r="A223" s="156" t="s">
        <v>269</v>
      </c>
      <c r="B223" s="157">
        <v>177.2</v>
      </c>
      <c r="C223" s="158">
        <v>0</v>
      </c>
      <c r="D223" s="204">
        <f t="shared" si="17"/>
        <v>177.2</v>
      </c>
      <c r="E223" s="210">
        <f t="shared" si="15"/>
        <v>9.9099999999999966</v>
      </c>
      <c r="F223" s="211">
        <f>+'1A-Per Credit'!$D$18</f>
        <v>167.29</v>
      </c>
      <c r="G223" s="72"/>
    </row>
    <row r="224" spans="1:7" x14ac:dyDescent="0.25">
      <c r="A224" s="156" t="s">
        <v>270</v>
      </c>
      <c r="B224" s="157">
        <v>177.2</v>
      </c>
      <c r="C224" s="158">
        <v>0</v>
      </c>
      <c r="D224" s="204">
        <f t="shared" si="17"/>
        <v>177.2</v>
      </c>
      <c r="E224" s="210">
        <f t="shared" si="15"/>
        <v>9.9099999999999966</v>
      </c>
      <c r="F224" s="211">
        <f>+'1A-Per Credit'!$D$18</f>
        <v>167.29</v>
      </c>
      <c r="G224" s="72"/>
    </row>
    <row r="225" spans="1:7" x14ac:dyDescent="0.25">
      <c r="A225" s="156" t="s">
        <v>271</v>
      </c>
      <c r="B225" s="157">
        <v>187.1</v>
      </c>
      <c r="C225" s="158">
        <v>0</v>
      </c>
      <c r="D225" s="204">
        <f t="shared" si="17"/>
        <v>187.1</v>
      </c>
      <c r="E225" s="210">
        <f t="shared" si="15"/>
        <v>19.810000000000002</v>
      </c>
      <c r="F225" s="211">
        <f>+'1A-Per Credit'!$D$18</f>
        <v>167.29</v>
      </c>
      <c r="G225" s="72"/>
    </row>
    <row r="226" spans="1:7" x14ac:dyDescent="0.25">
      <c r="A226" s="156" t="s">
        <v>272</v>
      </c>
      <c r="B226" s="157">
        <v>187.1</v>
      </c>
      <c r="C226" s="158">
        <v>0</v>
      </c>
      <c r="D226" s="204">
        <f t="shared" si="17"/>
        <v>187.1</v>
      </c>
      <c r="E226" s="210">
        <f t="shared" si="15"/>
        <v>19.810000000000002</v>
      </c>
      <c r="F226" s="211">
        <f>+'1A-Per Credit'!$D$18</f>
        <v>167.29</v>
      </c>
      <c r="G226" s="72"/>
    </row>
    <row r="227" spans="1:7" x14ac:dyDescent="0.25">
      <c r="A227" s="156" t="s">
        <v>273</v>
      </c>
      <c r="B227" s="157">
        <v>192.05</v>
      </c>
      <c r="C227" s="158">
        <v>0</v>
      </c>
      <c r="D227" s="204">
        <f t="shared" si="17"/>
        <v>192.05</v>
      </c>
      <c r="E227" s="210">
        <f t="shared" si="15"/>
        <v>24.760000000000019</v>
      </c>
      <c r="F227" s="211">
        <f>+'1A-Per Credit'!$D$18</f>
        <v>167.29</v>
      </c>
      <c r="G227" s="72"/>
    </row>
    <row r="228" spans="1:7" x14ac:dyDescent="0.25">
      <c r="A228" s="156" t="s">
        <v>274</v>
      </c>
      <c r="B228" s="157">
        <v>187.1</v>
      </c>
      <c r="C228" s="158">
        <v>0</v>
      </c>
      <c r="D228" s="204">
        <f t="shared" si="17"/>
        <v>187.1</v>
      </c>
      <c r="E228" s="210">
        <f t="shared" si="15"/>
        <v>19.810000000000002</v>
      </c>
      <c r="F228" s="211">
        <f>+'1A-Per Credit'!$D$18</f>
        <v>167.29</v>
      </c>
      <c r="G228" s="72"/>
    </row>
    <row r="229" spans="1:7" s="1" customFormat="1" x14ac:dyDescent="0.25">
      <c r="A229" s="156" t="s">
        <v>1029</v>
      </c>
      <c r="B229" s="157">
        <v>167.29</v>
      </c>
      <c r="C229" s="158">
        <v>10</v>
      </c>
      <c r="D229" s="204">
        <f t="shared" si="17"/>
        <v>177.29</v>
      </c>
      <c r="E229" s="210">
        <f t="shared" si="15"/>
        <v>10</v>
      </c>
      <c r="F229" s="211">
        <f>+'1A-Per Credit'!$D$18</f>
        <v>167.29</v>
      </c>
      <c r="G229" s="71"/>
    </row>
    <row r="230" spans="1:7" x14ac:dyDescent="0.25">
      <c r="A230" s="156" t="s">
        <v>275</v>
      </c>
      <c r="B230" s="157">
        <v>206.9</v>
      </c>
      <c r="C230" s="158">
        <v>0</v>
      </c>
      <c r="D230" s="204">
        <f t="shared" si="17"/>
        <v>206.9</v>
      </c>
      <c r="E230" s="210">
        <f t="shared" si="15"/>
        <v>39.610000000000014</v>
      </c>
      <c r="F230" s="211">
        <f>+'1A-Per Credit'!$D$18</f>
        <v>167.29</v>
      </c>
      <c r="G230" s="72"/>
    </row>
    <row r="231" spans="1:7" ht="16.5" thickBot="1" x14ac:dyDescent="0.3">
      <c r="A231" s="156" t="s">
        <v>276</v>
      </c>
      <c r="B231" s="157">
        <v>197</v>
      </c>
      <c r="C231" s="158">
        <v>0</v>
      </c>
      <c r="D231" s="204">
        <f t="shared" si="17"/>
        <v>197</v>
      </c>
      <c r="E231" s="210">
        <f t="shared" si="15"/>
        <v>29.710000000000008</v>
      </c>
      <c r="F231" s="211">
        <f>+'1A-Per Credit'!$D$18</f>
        <v>167.29</v>
      </c>
      <c r="G231" s="72"/>
    </row>
    <row r="232" spans="1:7" ht="16.5" thickBot="1" x14ac:dyDescent="0.3">
      <c r="A232" s="122" t="s">
        <v>21</v>
      </c>
      <c r="B232" s="123"/>
      <c r="C232" s="123"/>
      <c r="D232" s="123"/>
      <c r="E232" s="200"/>
      <c r="F232" s="202"/>
      <c r="G232" s="72"/>
    </row>
    <row r="233" spans="1:7" x14ac:dyDescent="0.25">
      <c r="A233" s="101" t="s">
        <v>277</v>
      </c>
      <c r="B233" s="102">
        <v>199.7</v>
      </c>
      <c r="C233" s="103">
        <v>0</v>
      </c>
      <c r="D233" s="206">
        <f t="shared" ref="D233:D242" si="18">B233+C233</f>
        <v>199.7</v>
      </c>
      <c r="E233" s="210">
        <f t="shared" si="15"/>
        <v>39</v>
      </c>
      <c r="F233" s="211">
        <f>+'1A-Per Credit'!$D$19</f>
        <v>160.69999999999999</v>
      </c>
      <c r="G233" s="72"/>
    </row>
    <row r="234" spans="1:7" x14ac:dyDescent="0.25">
      <c r="A234" s="104" t="s">
        <v>148</v>
      </c>
      <c r="B234" s="157">
        <v>199.7</v>
      </c>
      <c r="C234" s="158">
        <v>0</v>
      </c>
      <c r="D234" s="204">
        <f t="shared" si="18"/>
        <v>199.7</v>
      </c>
      <c r="E234" s="210">
        <f t="shared" si="15"/>
        <v>39</v>
      </c>
      <c r="F234" s="211">
        <f>+'1A-Per Credit'!$D$19</f>
        <v>160.69999999999999</v>
      </c>
      <c r="G234" s="72"/>
    </row>
    <row r="235" spans="1:7" x14ac:dyDescent="0.25">
      <c r="A235" s="104" t="s">
        <v>149</v>
      </c>
      <c r="B235" s="157">
        <v>199.7</v>
      </c>
      <c r="C235" s="158">
        <v>0</v>
      </c>
      <c r="D235" s="204">
        <f t="shared" si="18"/>
        <v>199.7</v>
      </c>
      <c r="E235" s="210">
        <f t="shared" si="15"/>
        <v>39</v>
      </c>
      <c r="F235" s="211">
        <f>+'1A-Per Credit'!$D$19</f>
        <v>160.69999999999999</v>
      </c>
      <c r="G235" s="72"/>
    </row>
    <row r="236" spans="1:7" x14ac:dyDescent="0.25">
      <c r="A236" s="104" t="s">
        <v>278</v>
      </c>
      <c r="B236" s="157">
        <v>190.7</v>
      </c>
      <c r="C236" s="158">
        <v>0</v>
      </c>
      <c r="D236" s="204">
        <f t="shared" si="18"/>
        <v>190.7</v>
      </c>
      <c r="E236" s="210">
        <f t="shared" si="15"/>
        <v>30</v>
      </c>
      <c r="F236" s="211">
        <f>+'1A-Per Credit'!$D$19</f>
        <v>160.69999999999999</v>
      </c>
      <c r="G236" s="72"/>
    </row>
    <row r="237" spans="1:7" x14ac:dyDescent="0.25">
      <c r="A237" s="104" t="s">
        <v>141</v>
      </c>
      <c r="B237" s="157">
        <v>170.7</v>
      </c>
      <c r="C237" s="158">
        <v>0</v>
      </c>
      <c r="D237" s="204">
        <f t="shared" si="18"/>
        <v>170.7</v>
      </c>
      <c r="E237" s="210">
        <f t="shared" si="15"/>
        <v>10</v>
      </c>
      <c r="F237" s="211">
        <f>+'1A-Per Credit'!$D$19</f>
        <v>160.69999999999999</v>
      </c>
      <c r="G237" s="72"/>
    </row>
    <row r="238" spans="1:7" x14ac:dyDescent="0.25">
      <c r="A238" s="104" t="s">
        <v>279</v>
      </c>
      <c r="B238" s="157">
        <v>199.7</v>
      </c>
      <c r="C238" s="158">
        <v>0</v>
      </c>
      <c r="D238" s="204">
        <f t="shared" si="18"/>
        <v>199.7</v>
      </c>
      <c r="E238" s="210">
        <f t="shared" si="15"/>
        <v>39</v>
      </c>
      <c r="F238" s="211">
        <f>+'1A-Per Credit'!$D$19</f>
        <v>160.69999999999999</v>
      </c>
      <c r="G238" s="72"/>
    </row>
    <row r="239" spans="1:7" x14ac:dyDescent="0.25">
      <c r="A239" s="104" t="s">
        <v>280</v>
      </c>
      <c r="B239" s="157">
        <v>199.7</v>
      </c>
      <c r="C239" s="158">
        <v>0</v>
      </c>
      <c r="D239" s="204">
        <f t="shared" si="18"/>
        <v>199.7</v>
      </c>
      <c r="E239" s="210">
        <f t="shared" si="15"/>
        <v>39</v>
      </c>
      <c r="F239" s="211">
        <f>+'1A-Per Credit'!$D$19</f>
        <v>160.69999999999999</v>
      </c>
      <c r="G239" s="72"/>
    </row>
    <row r="240" spans="1:7" x14ac:dyDescent="0.25">
      <c r="A240" s="104" t="s">
        <v>281</v>
      </c>
      <c r="B240" s="157">
        <v>198.95</v>
      </c>
      <c r="C240" s="158">
        <v>0</v>
      </c>
      <c r="D240" s="204">
        <f t="shared" si="18"/>
        <v>198.95</v>
      </c>
      <c r="E240" s="210">
        <f t="shared" si="15"/>
        <v>38.25</v>
      </c>
      <c r="F240" s="211">
        <f>+'1A-Per Credit'!$D$19</f>
        <v>160.69999999999999</v>
      </c>
      <c r="G240" s="72"/>
    </row>
    <row r="241" spans="1:7" x14ac:dyDescent="0.25">
      <c r="A241" s="104" t="s">
        <v>282</v>
      </c>
      <c r="B241" s="157">
        <v>190.7</v>
      </c>
      <c r="C241" s="158">
        <v>0</v>
      </c>
      <c r="D241" s="204">
        <f t="shared" si="18"/>
        <v>190.7</v>
      </c>
      <c r="E241" s="210">
        <f t="shared" si="15"/>
        <v>30</v>
      </c>
      <c r="F241" s="211">
        <f>+'1A-Per Credit'!$D$19</f>
        <v>160.69999999999999</v>
      </c>
      <c r="G241" s="72"/>
    </row>
    <row r="242" spans="1:7" ht="16.5" thickBot="1" x14ac:dyDescent="0.3">
      <c r="A242" s="105" t="s">
        <v>224</v>
      </c>
      <c r="B242" s="106">
        <v>199.7</v>
      </c>
      <c r="C242" s="107">
        <v>0</v>
      </c>
      <c r="D242" s="207">
        <f t="shared" si="18"/>
        <v>199.7</v>
      </c>
      <c r="E242" s="210">
        <f t="shared" si="15"/>
        <v>39</v>
      </c>
      <c r="F242" s="211">
        <f>+'1A-Per Credit'!$D$19</f>
        <v>160.69999999999999</v>
      </c>
      <c r="G242" s="72"/>
    </row>
    <row r="243" spans="1:7" ht="16.5" thickBot="1" x14ac:dyDescent="0.3">
      <c r="A243" s="122" t="s">
        <v>72</v>
      </c>
      <c r="B243" s="123"/>
      <c r="C243" s="123"/>
      <c r="D243" s="123"/>
      <c r="E243" s="200"/>
      <c r="F243" s="202"/>
      <c r="G243" s="72"/>
    </row>
    <row r="244" spans="1:7" s="1" customFormat="1" x14ac:dyDescent="0.25">
      <c r="A244" s="156" t="s">
        <v>283</v>
      </c>
      <c r="B244" s="157">
        <v>447.6</v>
      </c>
      <c r="C244" s="158">
        <v>17.850000000000001</v>
      </c>
      <c r="D244" s="204">
        <f>+C244+B244</f>
        <v>465.45000000000005</v>
      </c>
      <c r="E244" s="210">
        <f t="shared" si="15"/>
        <v>54.050000000000011</v>
      </c>
      <c r="F244" s="213">
        <f>+'1C-Graduate '!$D$9</f>
        <v>411.40000000000003</v>
      </c>
      <c r="G244" s="71"/>
    </row>
    <row r="245" spans="1:7" s="1" customFormat="1" x14ac:dyDescent="0.25">
      <c r="A245" s="156" t="s">
        <v>284</v>
      </c>
      <c r="B245" s="157">
        <v>447.6</v>
      </c>
      <c r="C245" s="158">
        <v>17.850000000000001</v>
      </c>
      <c r="D245" s="204">
        <f>+C245+B245</f>
        <v>465.45000000000005</v>
      </c>
      <c r="E245" s="210">
        <f t="shared" si="15"/>
        <v>54.050000000000011</v>
      </c>
      <c r="F245" s="213">
        <f>+'1C-Graduate '!$D$9</f>
        <v>411.40000000000003</v>
      </c>
      <c r="G245" s="71"/>
    </row>
    <row r="246" spans="1:7" s="1" customFormat="1" x14ac:dyDescent="0.25">
      <c r="A246" s="156" t="s">
        <v>285</v>
      </c>
      <c r="B246" s="157">
        <v>603.6</v>
      </c>
      <c r="C246" s="158">
        <v>24.1</v>
      </c>
      <c r="D246" s="204">
        <f t="shared" ref="D246:D256" si="19">+C246+B246</f>
        <v>627.70000000000005</v>
      </c>
      <c r="E246" s="210">
        <f t="shared" si="15"/>
        <v>216.3</v>
      </c>
      <c r="F246" s="213">
        <f>+'1C-Graduate '!$D$9</f>
        <v>411.40000000000003</v>
      </c>
      <c r="G246" s="71"/>
    </row>
    <row r="247" spans="1:7" s="1" customFormat="1" x14ac:dyDescent="0.25">
      <c r="A247" s="156" t="s">
        <v>286</v>
      </c>
      <c r="B247" s="157">
        <v>603.6</v>
      </c>
      <c r="C247" s="158">
        <v>24.1</v>
      </c>
      <c r="D247" s="204">
        <f t="shared" si="19"/>
        <v>627.70000000000005</v>
      </c>
      <c r="E247" s="210">
        <f t="shared" si="15"/>
        <v>216.3</v>
      </c>
      <c r="F247" s="213">
        <f>+'1C-Graduate '!$D$9</f>
        <v>411.40000000000003</v>
      </c>
      <c r="G247" s="71"/>
    </row>
    <row r="248" spans="1:7" s="1" customFormat="1" ht="31.5" x14ac:dyDescent="0.25">
      <c r="A248" s="156" t="s">
        <v>287</v>
      </c>
      <c r="B248" s="157">
        <v>603.6</v>
      </c>
      <c r="C248" s="158">
        <v>24.1</v>
      </c>
      <c r="D248" s="204">
        <f t="shared" si="19"/>
        <v>627.70000000000005</v>
      </c>
      <c r="E248" s="210">
        <f t="shared" si="15"/>
        <v>216.3</v>
      </c>
      <c r="F248" s="213">
        <f>+'1C-Graduate '!$D$9</f>
        <v>411.40000000000003</v>
      </c>
      <c r="G248" s="71"/>
    </row>
    <row r="249" spans="1:7" s="1" customFormat="1" ht="31.5" x14ac:dyDescent="0.25">
      <c r="A249" s="156" t="s">
        <v>288</v>
      </c>
      <c r="B249" s="157">
        <v>603.6</v>
      </c>
      <c r="C249" s="158">
        <v>24.1</v>
      </c>
      <c r="D249" s="204">
        <f t="shared" si="19"/>
        <v>627.70000000000005</v>
      </c>
      <c r="E249" s="210">
        <f t="shared" si="15"/>
        <v>216.3</v>
      </c>
      <c r="F249" s="213">
        <f>+'1C-Graduate '!$D$9</f>
        <v>411.40000000000003</v>
      </c>
      <c r="G249" s="71"/>
    </row>
    <row r="250" spans="1:7" s="1" customFormat="1" x14ac:dyDescent="0.25">
      <c r="A250" s="156" t="s">
        <v>289</v>
      </c>
      <c r="B250" s="157">
        <v>603.6</v>
      </c>
      <c r="C250" s="158">
        <v>24.1</v>
      </c>
      <c r="D250" s="204">
        <f t="shared" si="19"/>
        <v>627.70000000000005</v>
      </c>
      <c r="E250" s="210">
        <f t="shared" si="15"/>
        <v>216.3</v>
      </c>
      <c r="F250" s="213">
        <f>+'1C-Graduate '!$D$9</f>
        <v>411.40000000000003</v>
      </c>
      <c r="G250" s="71"/>
    </row>
    <row r="251" spans="1:7" s="1" customFormat="1" x14ac:dyDescent="0.25">
      <c r="A251" s="156" t="s">
        <v>290</v>
      </c>
      <c r="B251" s="157">
        <v>447.4</v>
      </c>
      <c r="C251" s="158">
        <v>15.8</v>
      </c>
      <c r="D251" s="204">
        <f t="shared" si="19"/>
        <v>463.2</v>
      </c>
      <c r="E251" s="210">
        <f t="shared" si="15"/>
        <v>51.799999999999955</v>
      </c>
      <c r="F251" s="213">
        <f>+'1C-Graduate '!$D$9</f>
        <v>411.40000000000003</v>
      </c>
      <c r="G251" s="71"/>
    </row>
    <row r="252" spans="1:7" s="1" customFormat="1" x14ac:dyDescent="0.25">
      <c r="A252" s="156" t="s">
        <v>291</v>
      </c>
      <c r="B252" s="157">
        <v>740.3</v>
      </c>
      <c r="C252" s="158">
        <v>24.1</v>
      </c>
      <c r="D252" s="204">
        <f t="shared" si="19"/>
        <v>764.4</v>
      </c>
      <c r="E252" s="210">
        <f t="shared" si="15"/>
        <v>352.99999999999994</v>
      </c>
      <c r="F252" s="213">
        <f>+'1C-Graduate '!$D$9</f>
        <v>411.40000000000003</v>
      </c>
      <c r="G252" s="71"/>
    </row>
    <row r="253" spans="1:7" s="1" customFormat="1" x14ac:dyDescent="0.25">
      <c r="A253" s="156" t="s">
        <v>292</v>
      </c>
      <c r="B253" s="157">
        <v>740.3</v>
      </c>
      <c r="C253" s="158">
        <v>24.1</v>
      </c>
      <c r="D253" s="204">
        <f t="shared" si="19"/>
        <v>764.4</v>
      </c>
      <c r="E253" s="210">
        <f t="shared" si="15"/>
        <v>352.99999999999994</v>
      </c>
      <c r="F253" s="213">
        <f>+'1C-Graduate '!$D$9</f>
        <v>411.40000000000003</v>
      </c>
      <c r="G253" s="71"/>
    </row>
    <row r="254" spans="1:7" s="1" customFormat="1" x14ac:dyDescent="0.25">
      <c r="A254" s="156" t="s">
        <v>293</v>
      </c>
      <c r="B254" s="157">
        <v>457.3</v>
      </c>
      <c r="C254" s="158">
        <v>15.8</v>
      </c>
      <c r="D254" s="204">
        <f t="shared" si="19"/>
        <v>473.1</v>
      </c>
      <c r="E254" s="210">
        <f t="shared" si="15"/>
        <v>61.699999999999989</v>
      </c>
      <c r="F254" s="213">
        <f>+'1C-Graduate '!$D$9</f>
        <v>411.40000000000003</v>
      </c>
      <c r="G254" s="71"/>
    </row>
    <row r="255" spans="1:7" s="1" customFormat="1" ht="31.5" x14ac:dyDescent="0.25">
      <c r="A255" s="156" t="s">
        <v>294</v>
      </c>
      <c r="B255" s="157">
        <v>655.4</v>
      </c>
      <c r="C255" s="158">
        <v>24.1</v>
      </c>
      <c r="D255" s="204">
        <f t="shared" si="19"/>
        <v>679.5</v>
      </c>
      <c r="E255" s="210">
        <f t="shared" si="15"/>
        <v>268.09999999999997</v>
      </c>
      <c r="F255" s="213">
        <f>+'1C-Graduate '!$D$9</f>
        <v>411.40000000000003</v>
      </c>
      <c r="G255" s="71"/>
    </row>
    <row r="256" spans="1:7" s="1" customFormat="1" ht="31.5" x14ac:dyDescent="0.25">
      <c r="A256" s="156" t="s">
        <v>295</v>
      </c>
      <c r="B256" s="157">
        <v>655.4</v>
      </c>
      <c r="C256" s="158">
        <v>24.1</v>
      </c>
      <c r="D256" s="204">
        <f t="shared" si="19"/>
        <v>679.5</v>
      </c>
      <c r="E256" s="210">
        <f t="shared" si="15"/>
        <v>268.09999999999997</v>
      </c>
      <c r="F256" s="213">
        <f>+'1C-Graduate '!$D$9</f>
        <v>411.40000000000003</v>
      </c>
      <c r="G256" s="71"/>
    </row>
    <row r="257" spans="1:7" s="1" customFormat="1" ht="31.5" x14ac:dyDescent="0.25">
      <c r="A257" s="156" t="s">
        <v>296</v>
      </c>
      <c r="B257" s="157">
        <v>655.4</v>
      </c>
      <c r="C257" s="158">
        <v>24.1</v>
      </c>
      <c r="D257" s="204">
        <f t="shared" ref="D257" si="20">+C257+B257</f>
        <v>679.5</v>
      </c>
      <c r="E257" s="210">
        <f t="shared" si="15"/>
        <v>268.09999999999997</v>
      </c>
      <c r="F257" s="213">
        <f>+'1C-Graduate '!$D$9</f>
        <v>411.40000000000003</v>
      </c>
      <c r="G257" s="71"/>
    </row>
    <row r="258" spans="1:7" s="1" customFormat="1" ht="16.5" thickBot="1" x14ac:dyDescent="0.3">
      <c r="A258" s="156" t="s">
        <v>297</v>
      </c>
      <c r="B258" s="157">
        <v>291.05</v>
      </c>
      <c r="C258" s="158">
        <v>0</v>
      </c>
      <c r="D258" s="204">
        <f>+C258+B258</f>
        <v>291.05</v>
      </c>
      <c r="E258" s="210">
        <f t="shared" si="15"/>
        <v>10.300000000000011</v>
      </c>
      <c r="F258" s="213">
        <f>+'1B-Banded'!$E$14</f>
        <v>280.75</v>
      </c>
      <c r="G258" s="71"/>
    </row>
    <row r="259" spans="1:7" ht="16.5" thickBot="1" x14ac:dyDescent="0.3">
      <c r="A259" s="122" t="s">
        <v>71</v>
      </c>
      <c r="B259" s="123"/>
      <c r="C259" s="123"/>
      <c r="D259" s="123"/>
      <c r="E259" s="200"/>
      <c r="F259" s="202"/>
      <c r="G259" s="72"/>
    </row>
    <row r="260" spans="1:7" s="45" customFormat="1" x14ac:dyDescent="0.25">
      <c r="A260" s="168" t="s">
        <v>298</v>
      </c>
      <c r="B260" s="169">
        <v>254</v>
      </c>
      <c r="C260" s="158">
        <v>0</v>
      </c>
      <c r="D260" s="204">
        <f t="shared" ref="D260:D268" si="21">B260+C260</f>
        <v>254</v>
      </c>
      <c r="E260" s="210">
        <f t="shared" si="15"/>
        <v>15</v>
      </c>
      <c r="F260" s="214">
        <f>+'1B-Banded'!$E$10</f>
        <v>239</v>
      </c>
      <c r="G260" s="72"/>
    </row>
    <row r="261" spans="1:7" s="45" customFormat="1" x14ac:dyDescent="0.25">
      <c r="A261" s="168" t="s">
        <v>299</v>
      </c>
      <c r="B261" s="169">
        <v>264</v>
      </c>
      <c r="C261" s="158">
        <v>0</v>
      </c>
      <c r="D261" s="204">
        <f t="shared" si="21"/>
        <v>264</v>
      </c>
      <c r="E261" s="210">
        <f t="shared" si="15"/>
        <v>25</v>
      </c>
      <c r="F261" s="214">
        <f>+'1B-Banded'!$E$10</f>
        <v>239</v>
      </c>
      <c r="G261" s="72"/>
    </row>
    <row r="262" spans="1:7" s="45" customFormat="1" x14ac:dyDescent="0.25">
      <c r="A262" s="168" t="s">
        <v>1030</v>
      </c>
      <c r="B262" s="169">
        <v>239</v>
      </c>
      <c r="C262" s="158">
        <v>25</v>
      </c>
      <c r="D262" s="204">
        <f t="shared" si="21"/>
        <v>264</v>
      </c>
      <c r="E262" s="210">
        <f t="shared" ref="E262:E325" si="22">+D262-F262</f>
        <v>25</v>
      </c>
      <c r="F262" s="214">
        <f>+'1B-Banded'!$E$10</f>
        <v>239</v>
      </c>
      <c r="G262" s="71"/>
    </row>
    <row r="263" spans="1:7" s="45" customFormat="1" x14ac:dyDescent="0.25">
      <c r="A263" s="168" t="s">
        <v>228</v>
      </c>
      <c r="B263" s="169">
        <v>254</v>
      </c>
      <c r="C263" s="158">
        <v>0</v>
      </c>
      <c r="D263" s="204">
        <f t="shared" si="21"/>
        <v>254</v>
      </c>
      <c r="E263" s="210">
        <f t="shared" si="22"/>
        <v>15</v>
      </c>
      <c r="F263" s="214">
        <f>+'1B-Banded'!$E$10</f>
        <v>239</v>
      </c>
      <c r="G263" s="72"/>
    </row>
    <row r="264" spans="1:7" s="45" customFormat="1" x14ac:dyDescent="0.25">
      <c r="A264" s="168" t="s">
        <v>300</v>
      </c>
      <c r="B264" s="169">
        <v>245</v>
      </c>
      <c r="C264" s="158">
        <v>0</v>
      </c>
      <c r="D264" s="204">
        <f t="shared" si="21"/>
        <v>245</v>
      </c>
      <c r="E264" s="210">
        <f t="shared" si="22"/>
        <v>6</v>
      </c>
      <c r="F264" s="214">
        <f>+'1B-Banded'!$E$10</f>
        <v>239</v>
      </c>
      <c r="G264" s="72"/>
    </row>
    <row r="265" spans="1:7" s="45" customFormat="1" ht="31.5" x14ac:dyDescent="0.25">
      <c r="A265" s="168" t="s">
        <v>301</v>
      </c>
      <c r="B265" s="169">
        <v>243</v>
      </c>
      <c r="C265" s="158">
        <v>0</v>
      </c>
      <c r="D265" s="204">
        <f t="shared" si="21"/>
        <v>243</v>
      </c>
      <c r="E265" s="210">
        <f t="shared" si="22"/>
        <v>4</v>
      </c>
      <c r="F265" s="214">
        <f>+'1B-Banded'!$E$10</f>
        <v>239</v>
      </c>
      <c r="G265" s="72"/>
    </row>
    <row r="266" spans="1:7" s="45" customFormat="1" x14ac:dyDescent="0.25">
      <c r="A266" s="168" t="s">
        <v>302</v>
      </c>
      <c r="B266" s="169">
        <v>245</v>
      </c>
      <c r="C266" s="158">
        <v>0</v>
      </c>
      <c r="D266" s="204">
        <f t="shared" si="21"/>
        <v>245</v>
      </c>
      <c r="E266" s="210">
        <f t="shared" si="22"/>
        <v>6</v>
      </c>
      <c r="F266" s="214">
        <f>+'1B-Banded'!$E$10</f>
        <v>239</v>
      </c>
      <c r="G266" s="72"/>
    </row>
    <row r="267" spans="1:7" s="45" customFormat="1" ht="31.5" x14ac:dyDescent="0.25">
      <c r="A267" s="168" t="s">
        <v>303</v>
      </c>
      <c r="B267" s="169">
        <v>425</v>
      </c>
      <c r="C267" s="158">
        <v>0</v>
      </c>
      <c r="D267" s="204">
        <f t="shared" si="21"/>
        <v>425</v>
      </c>
      <c r="E267" s="210">
        <f t="shared" si="22"/>
        <v>36.100000000000023</v>
      </c>
      <c r="F267" s="214">
        <f>+'1C-Graduate '!$D$8</f>
        <v>388.9</v>
      </c>
      <c r="G267" s="72"/>
    </row>
    <row r="268" spans="1:7" s="45" customFormat="1" x14ac:dyDescent="0.25">
      <c r="A268" s="168" t="s">
        <v>1031</v>
      </c>
      <c r="B268" s="169">
        <v>240.66</v>
      </c>
      <c r="C268" s="158">
        <v>3.34</v>
      </c>
      <c r="D268" s="204">
        <f t="shared" si="21"/>
        <v>244</v>
      </c>
      <c r="E268" s="210">
        <f t="shared" si="22"/>
        <v>5</v>
      </c>
      <c r="F268" s="214">
        <f>+'1B-Banded'!$E$10</f>
        <v>239</v>
      </c>
      <c r="G268" s="71"/>
    </row>
    <row r="269" spans="1:7" s="45" customFormat="1" ht="31.5" x14ac:dyDescent="0.25">
      <c r="A269" s="168" t="s">
        <v>304</v>
      </c>
      <c r="B269" s="169">
        <v>264</v>
      </c>
      <c r="C269" s="158">
        <v>0</v>
      </c>
      <c r="D269" s="204">
        <f>B269+C269</f>
        <v>264</v>
      </c>
      <c r="E269" s="210">
        <f t="shared" si="22"/>
        <v>25</v>
      </c>
      <c r="F269" s="214">
        <f>+'1B-Banded'!$E$10</f>
        <v>239</v>
      </c>
      <c r="G269" s="72"/>
    </row>
    <row r="270" spans="1:7" s="45" customFormat="1" x14ac:dyDescent="0.25">
      <c r="A270" s="168" t="s">
        <v>305</v>
      </c>
      <c r="B270" s="169">
        <v>475</v>
      </c>
      <c r="C270" s="158">
        <v>0</v>
      </c>
      <c r="D270" s="204">
        <f>B270+C270</f>
        <v>475</v>
      </c>
      <c r="E270" s="210">
        <f t="shared" si="22"/>
        <v>86.100000000000023</v>
      </c>
      <c r="F270" s="214">
        <f>+'1C-Graduate '!$D$8</f>
        <v>388.9</v>
      </c>
      <c r="G270" s="72"/>
    </row>
    <row r="271" spans="1:7" s="45" customFormat="1" x14ac:dyDescent="0.25">
      <c r="A271" s="168" t="s">
        <v>306</v>
      </c>
      <c r="B271" s="169">
        <v>475</v>
      </c>
      <c r="C271" s="158">
        <v>0</v>
      </c>
      <c r="D271" s="204">
        <f>B271+C271</f>
        <v>475</v>
      </c>
      <c r="E271" s="210">
        <f t="shared" si="22"/>
        <v>86.100000000000023</v>
      </c>
      <c r="F271" s="214">
        <f>+'1C-Graduate '!$D$8</f>
        <v>388.9</v>
      </c>
      <c r="G271" s="72"/>
    </row>
    <row r="272" spans="1:7" s="45" customFormat="1" x14ac:dyDescent="0.25">
      <c r="A272" s="168" t="s">
        <v>307</v>
      </c>
      <c r="B272" s="169">
        <v>294</v>
      </c>
      <c r="C272" s="158">
        <v>0</v>
      </c>
      <c r="D272" s="204">
        <f t="shared" ref="D272:D282" si="23">B272+C272</f>
        <v>294</v>
      </c>
      <c r="E272" s="210">
        <f t="shared" si="22"/>
        <v>55</v>
      </c>
      <c r="F272" s="214">
        <f>+'1B-Banded'!$E$10</f>
        <v>239</v>
      </c>
      <c r="G272" s="72"/>
    </row>
    <row r="273" spans="1:9" s="45" customFormat="1" x14ac:dyDescent="0.25">
      <c r="A273" s="168" t="s">
        <v>308</v>
      </c>
      <c r="B273" s="169">
        <v>245</v>
      </c>
      <c r="C273" s="158">
        <v>0</v>
      </c>
      <c r="D273" s="204">
        <f t="shared" si="23"/>
        <v>245</v>
      </c>
      <c r="E273" s="210">
        <f t="shared" si="22"/>
        <v>6</v>
      </c>
      <c r="F273" s="214">
        <f>+'1B-Banded'!$E$10</f>
        <v>239</v>
      </c>
      <c r="G273" s="72"/>
    </row>
    <row r="274" spans="1:9" s="1" customFormat="1" ht="15" customHeight="1" x14ac:dyDescent="0.25">
      <c r="A274" s="168" t="s">
        <v>309</v>
      </c>
      <c r="B274" s="169">
        <v>244</v>
      </c>
      <c r="C274" s="158">
        <v>0</v>
      </c>
      <c r="D274" s="204">
        <f t="shared" si="23"/>
        <v>244</v>
      </c>
      <c r="E274" s="210">
        <f t="shared" si="22"/>
        <v>5</v>
      </c>
      <c r="F274" s="214">
        <f>+'1B-Banded'!$E$10</f>
        <v>239</v>
      </c>
      <c r="G274" s="72"/>
      <c r="H274" s="71"/>
      <c r="I274" s="71"/>
    </row>
    <row r="275" spans="1:9" ht="15" customHeight="1" x14ac:dyDescent="0.25">
      <c r="A275" s="168" t="s">
        <v>310</v>
      </c>
      <c r="B275" s="46">
        <v>244</v>
      </c>
      <c r="C275" s="158">
        <v>0</v>
      </c>
      <c r="D275" s="204">
        <f t="shared" si="23"/>
        <v>244</v>
      </c>
      <c r="E275" s="210">
        <f t="shared" si="22"/>
        <v>5</v>
      </c>
      <c r="F275" s="214">
        <f>+'1B-Banded'!$E$10</f>
        <v>239</v>
      </c>
      <c r="G275" s="72"/>
    </row>
    <row r="276" spans="1:9" x14ac:dyDescent="0.25">
      <c r="A276" s="168" t="s">
        <v>311</v>
      </c>
      <c r="B276" s="169">
        <v>245</v>
      </c>
      <c r="C276" s="158">
        <v>0</v>
      </c>
      <c r="D276" s="204">
        <f t="shared" si="23"/>
        <v>245</v>
      </c>
      <c r="E276" s="210">
        <f t="shared" si="22"/>
        <v>6</v>
      </c>
      <c r="F276" s="214">
        <f>+'1B-Banded'!$E$10</f>
        <v>239</v>
      </c>
      <c r="G276" s="72"/>
    </row>
    <row r="277" spans="1:9" x14ac:dyDescent="0.25">
      <c r="A277" s="168" t="s">
        <v>312</v>
      </c>
      <c r="B277" s="169">
        <v>389</v>
      </c>
      <c r="C277" s="158">
        <v>15.56</v>
      </c>
      <c r="D277" s="204">
        <f t="shared" si="23"/>
        <v>404.56</v>
      </c>
      <c r="E277" s="210">
        <f t="shared" si="22"/>
        <v>15.660000000000025</v>
      </c>
      <c r="F277" s="214">
        <f>+'1C-Graduate '!$D$8</f>
        <v>388.9</v>
      </c>
      <c r="G277" s="72"/>
    </row>
    <row r="278" spans="1:9" x14ac:dyDescent="0.25">
      <c r="A278" s="168" t="s">
        <v>313</v>
      </c>
      <c r="B278" s="169">
        <v>435</v>
      </c>
      <c r="C278" s="158">
        <v>0</v>
      </c>
      <c r="D278" s="204">
        <f t="shared" si="23"/>
        <v>435</v>
      </c>
      <c r="E278" s="210">
        <f t="shared" si="22"/>
        <v>46.100000000000023</v>
      </c>
      <c r="F278" s="214">
        <f>+'1C-Graduate '!$D$8</f>
        <v>388.9</v>
      </c>
      <c r="G278" s="72"/>
    </row>
    <row r="279" spans="1:9" x14ac:dyDescent="0.25">
      <c r="A279" s="168" t="s">
        <v>314</v>
      </c>
      <c r="B279" s="169">
        <v>425</v>
      </c>
      <c r="C279" s="158">
        <v>0</v>
      </c>
      <c r="D279" s="204">
        <f t="shared" si="23"/>
        <v>425</v>
      </c>
      <c r="E279" s="210">
        <f t="shared" si="22"/>
        <v>36.100000000000023</v>
      </c>
      <c r="F279" s="214">
        <f>+'1C-Graduate '!$D$8</f>
        <v>388.9</v>
      </c>
      <c r="G279" s="72"/>
    </row>
    <row r="280" spans="1:9" x14ac:dyDescent="0.25">
      <c r="A280" s="168" t="s">
        <v>315</v>
      </c>
      <c r="B280" s="169">
        <v>245</v>
      </c>
      <c r="C280" s="158">
        <v>0</v>
      </c>
      <c r="D280" s="204">
        <f t="shared" si="23"/>
        <v>245</v>
      </c>
      <c r="E280" s="210">
        <f t="shared" si="22"/>
        <v>6</v>
      </c>
      <c r="F280" s="214">
        <f>+'1B-Banded'!$E$10</f>
        <v>239</v>
      </c>
      <c r="G280" s="72"/>
    </row>
    <row r="281" spans="1:9" ht="31.5" x14ac:dyDescent="0.25">
      <c r="A281" s="168" t="s">
        <v>316</v>
      </c>
      <c r="B281" s="169">
        <v>259</v>
      </c>
      <c r="C281" s="158">
        <v>0</v>
      </c>
      <c r="D281" s="204">
        <f t="shared" si="23"/>
        <v>259</v>
      </c>
      <c r="E281" s="210">
        <f t="shared" si="22"/>
        <v>20</v>
      </c>
      <c r="F281" s="214">
        <f>+'1B-Banded'!$E$10</f>
        <v>239</v>
      </c>
      <c r="G281" s="72"/>
    </row>
    <row r="282" spans="1:9" ht="32.25" thickBot="1" x14ac:dyDescent="0.3">
      <c r="A282" s="168" t="s">
        <v>317</v>
      </c>
      <c r="B282" s="169">
        <v>394</v>
      </c>
      <c r="C282" s="158">
        <v>0</v>
      </c>
      <c r="D282" s="204">
        <f t="shared" si="23"/>
        <v>394</v>
      </c>
      <c r="E282" s="210">
        <f t="shared" si="22"/>
        <v>5.1000000000000227</v>
      </c>
      <c r="F282" s="214">
        <f>+'1C-Graduate '!$D$8</f>
        <v>388.9</v>
      </c>
      <c r="G282" s="72"/>
    </row>
    <row r="283" spans="1:9" s="45" customFormat="1" ht="16.5" thickBot="1" x14ac:dyDescent="0.3">
      <c r="A283" s="122" t="s">
        <v>22</v>
      </c>
      <c r="B283" s="123"/>
      <c r="C283" s="123"/>
      <c r="D283" s="123"/>
      <c r="E283" s="200"/>
      <c r="F283" s="202"/>
      <c r="G283" s="72"/>
    </row>
    <row r="284" spans="1:9" s="45" customFormat="1" x14ac:dyDescent="0.25">
      <c r="A284" s="156" t="s">
        <v>135</v>
      </c>
      <c r="B284" s="157">
        <v>174.01</v>
      </c>
      <c r="C284" s="158">
        <v>0</v>
      </c>
      <c r="D284" s="204">
        <f>B284+C284</f>
        <v>174.01</v>
      </c>
      <c r="E284" s="210">
        <f t="shared" si="22"/>
        <v>2.4799999999999898</v>
      </c>
      <c r="F284" s="214">
        <f>+'1A-Per Credit'!$D$20</f>
        <v>171.53</v>
      </c>
      <c r="G284" s="72"/>
    </row>
    <row r="285" spans="1:9" s="45" customFormat="1" x14ac:dyDescent="0.25">
      <c r="A285" s="156" t="s">
        <v>100</v>
      </c>
      <c r="B285" s="157">
        <v>196.09</v>
      </c>
      <c r="C285" s="158">
        <v>16</v>
      </c>
      <c r="D285" s="204">
        <f>B285+C285</f>
        <v>212.09</v>
      </c>
      <c r="E285" s="210">
        <f t="shared" si="22"/>
        <v>40.56</v>
      </c>
      <c r="F285" s="214">
        <f>+'1A-Per Credit'!$D$20</f>
        <v>171.53</v>
      </c>
      <c r="G285" s="72"/>
    </row>
    <row r="286" spans="1:9" s="45" customFormat="1" x14ac:dyDescent="0.25">
      <c r="A286" s="156" t="s">
        <v>318</v>
      </c>
      <c r="B286" s="157">
        <v>193.25</v>
      </c>
      <c r="C286" s="158">
        <v>0</v>
      </c>
      <c r="D286" s="204">
        <f t="shared" ref="D286:D289" si="24">B286+C286</f>
        <v>193.25</v>
      </c>
      <c r="E286" s="210">
        <f t="shared" si="22"/>
        <v>21.72</v>
      </c>
      <c r="F286" s="214">
        <f>+'1A-Per Credit'!$D$20</f>
        <v>171.53</v>
      </c>
      <c r="G286" s="72"/>
    </row>
    <row r="287" spans="1:9" ht="31.5" x14ac:dyDescent="0.25">
      <c r="A287" s="156" t="s">
        <v>319</v>
      </c>
      <c r="B287" s="157">
        <v>192.2</v>
      </c>
      <c r="C287" s="158">
        <v>0</v>
      </c>
      <c r="D287" s="204">
        <f t="shared" si="24"/>
        <v>192.2</v>
      </c>
      <c r="E287" s="210">
        <f t="shared" si="22"/>
        <v>20.669999999999987</v>
      </c>
      <c r="F287" s="214">
        <f>+'1A-Per Credit'!$D$20</f>
        <v>171.53</v>
      </c>
      <c r="G287" s="72"/>
    </row>
    <row r="288" spans="1:9" ht="31.5" x14ac:dyDescent="0.25">
      <c r="A288" s="156" t="s">
        <v>320</v>
      </c>
      <c r="B288" s="47">
        <v>192</v>
      </c>
      <c r="C288" s="158">
        <v>0</v>
      </c>
      <c r="D288" s="204">
        <f t="shared" si="24"/>
        <v>192</v>
      </c>
      <c r="E288" s="210">
        <f t="shared" si="22"/>
        <v>20.47</v>
      </c>
      <c r="F288" s="214">
        <f>+'1A-Per Credit'!$D$20</f>
        <v>171.53</v>
      </c>
      <c r="G288" s="72"/>
    </row>
    <row r="289" spans="1:7" ht="16.5" thickBot="1" x14ac:dyDescent="0.3">
      <c r="A289" s="156" t="s">
        <v>105</v>
      </c>
      <c r="B289" s="157">
        <v>246.23</v>
      </c>
      <c r="C289" s="158">
        <v>0</v>
      </c>
      <c r="D289" s="204">
        <f t="shared" si="24"/>
        <v>246.23</v>
      </c>
      <c r="E289" s="210">
        <f t="shared" si="22"/>
        <v>74.699999999999989</v>
      </c>
      <c r="F289" s="214">
        <f>+'1A-Per Credit'!$D$20</f>
        <v>171.53</v>
      </c>
      <c r="G289" s="72"/>
    </row>
    <row r="290" spans="1:7" s="45" customFormat="1" ht="16.5" thickBot="1" x14ac:dyDescent="0.3">
      <c r="A290" s="122" t="s">
        <v>23</v>
      </c>
      <c r="B290" s="123"/>
      <c r="C290" s="123"/>
      <c r="D290" s="123"/>
      <c r="E290" s="200"/>
      <c r="F290" s="202"/>
      <c r="G290" s="72"/>
    </row>
    <row r="291" spans="1:7" s="45" customFormat="1" x14ac:dyDescent="0.25">
      <c r="A291" s="156" t="s">
        <v>321</v>
      </c>
      <c r="B291" s="157">
        <v>193.77</v>
      </c>
      <c r="C291" s="158">
        <v>0</v>
      </c>
      <c r="D291" s="204">
        <f>B291+C291</f>
        <v>193.77</v>
      </c>
      <c r="E291" s="210">
        <f t="shared" si="22"/>
        <v>32.29000000000002</v>
      </c>
      <c r="F291" s="214">
        <f>+'1A-Per Credit'!$D$21</f>
        <v>161.47999999999999</v>
      </c>
      <c r="G291" s="72"/>
    </row>
    <row r="292" spans="1:7" s="45" customFormat="1" x14ac:dyDescent="0.25">
      <c r="A292" s="156" t="s">
        <v>322</v>
      </c>
      <c r="B292" s="157">
        <v>172.18</v>
      </c>
      <c r="C292" s="158">
        <v>0</v>
      </c>
      <c r="D292" s="204">
        <f>B292+C292</f>
        <v>172.18</v>
      </c>
      <c r="E292" s="210">
        <f t="shared" si="22"/>
        <v>10.700000000000017</v>
      </c>
      <c r="F292" s="214">
        <f>+'1A-Per Credit'!$D$21</f>
        <v>161.47999999999999</v>
      </c>
      <c r="G292" s="72"/>
    </row>
    <row r="293" spans="1:7" s="45" customFormat="1" x14ac:dyDescent="0.25">
      <c r="A293" s="156" t="s">
        <v>323</v>
      </c>
      <c r="B293" s="157">
        <v>193.77</v>
      </c>
      <c r="C293" s="158">
        <v>0</v>
      </c>
      <c r="D293" s="204">
        <f>B293+C293</f>
        <v>193.77</v>
      </c>
      <c r="E293" s="210">
        <f t="shared" si="22"/>
        <v>32.29000000000002</v>
      </c>
      <c r="F293" s="214">
        <f>+'1A-Per Credit'!$D$21</f>
        <v>161.47999999999999</v>
      </c>
      <c r="G293" s="72"/>
    </row>
    <row r="294" spans="1:7" s="45" customFormat="1" ht="16.5" thickBot="1" x14ac:dyDescent="0.3">
      <c r="A294" s="156" t="s">
        <v>324</v>
      </c>
      <c r="B294" s="157">
        <v>181.48</v>
      </c>
      <c r="C294" s="158">
        <v>0</v>
      </c>
      <c r="D294" s="204">
        <f>B294+C294</f>
        <v>181.48</v>
      </c>
      <c r="E294" s="210">
        <f t="shared" si="22"/>
        <v>20</v>
      </c>
      <c r="F294" s="214">
        <f>+'1A-Per Credit'!$D$21</f>
        <v>161.47999999999999</v>
      </c>
      <c r="G294" s="72"/>
    </row>
    <row r="295" spans="1:7" ht="16.5" thickBot="1" x14ac:dyDescent="0.3">
      <c r="A295" s="122" t="s">
        <v>24</v>
      </c>
      <c r="B295" s="123"/>
      <c r="C295" s="123"/>
      <c r="D295" s="123"/>
      <c r="E295" s="200"/>
      <c r="F295" s="202"/>
      <c r="G295" s="72"/>
    </row>
    <row r="296" spans="1:7" x14ac:dyDescent="0.25">
      <c r="A296" s="156" t="s">
        <v>178</v>
      </c>
      <c r="B296" s="170">
        <v>175</v>
      </c>
      <c r="C296" s="158">
        <v>0</v>
      </c>
      <c r="D296" s="161">
        <f>+C296+B296</f>
        <v>175</v>
      </c>
      <c r="E296" s="210">
        <f t="shared" si="22"/>
        <v>9.9399999999999977</v>
      </c>
      <c r="F296" s="211">
        <f>+'1A-Per Credit'!$D$22</f>
        <v>165.06</v>
      </c>
      <c r="G296" s="72"/>
    </row>
    <row r="297" spans="1:7" x14ac:dyDescent="0.25">
      <c r="A297" s="156" t="s">
        <v>100</v>
      </c>
      <c r="B297" s="157">
        <v>189.76</v>
      </c>
      <c r="C297" s="158">
        <v>0</v>
      </c>
      <c r="D297" s="204">
        <f t="shared" ref="D297:D351" si="25">B297+C297</f>
        <v>189.76</v>
      </c>
      <c r="E297" s="210">
        <f t="shared" si="22"/>
        <v>24.699999999999989</v>
      </c>
      <c r="F297" s="211">
        <f>+'1A-Per Credit'!$D$22</f>
        <v>165.06</v>
      </c>
      <c r="G297" s="72"/>
    </row>
    <row r="298" spans="1:7" ht="16.5" thickBot="1" x14ac:dyDescent="0.3">
      <c r="A298" s="156" t="s">
        <v>143</v>
      </c>
      <c r="B298" s="157">
        <v>177.94</v>
      </c>
      <c r="C298" s="158">
        <v>0</v>
      </c>
      <c r="D298" s="204">
        <f t="shared" si="25"/>
        <v>177.94</v>
      </c>
      <c r="E298" s="210">
        <f t="shared" si="22"/>
        <v>12.879999999999995</v>
      </c>
      <c r="F298" s="211">
        <f>+'1A-Per Credit'!$D$22</f>
        <v>165.06</v>
      </c>
      <c r="G298" s="72"/>
    </row>
    <row r="299" spans="1:7" ht="16.5" thickBot="1" x14ac:dyDescent="0.3">
      <c r="A299" s="122" t="s">
        <v>31</v>
      </c>
      <c r="B299" s="123"/>
      <c r="C299" s="123"/>
      <c r="D299" s="123"/>
      <c r="E299" s="200"/>
      <c r="F299" s="202"/>
      <c r="G299" s="72"/>
    </row>
    <row r="300" spans="1:7" x14ac:dyDescent="0.25">
      <c r="A300" s="156" t="s">
        <v>106</v>
      </c>
      <c r="B300" s="157">
        <v>187</v>
      </c>
      <c r="C300" s="158">
        <v>0</v>
      </c>
      <c r="D300" s="204">
        <f t="shared" ref="D300:D309" si="26">B300+C300</f>
        <v>187</v>
      </c>
      <c r="E300" s="210">
        <f t="shared" si="22"/>
        <v>22</v>
      </c>
      <c r="F300" s="211">
        <f>+'1A-Per Credit'!$D$29</f>
        <v>165</v>
      </c>
      <c r="G300" s="72"/>
    </row>
    <row r="301" spans="1:7" x14ac:dyDescent="0.25">
      <c r="A301" s="156" t="s">
        <v>325</v>
      </c>
      <c r="B301" s="157">
        <v>198.04</v>
      </c>
      <c r="C301" s="158">
        <v>0</v>
      </c>
      <c r="D301" s="204">
        <f t="shared" si="26"/>
        <v>198.04</v>
      </c>
      <c r="E301" s="210">
        <f t="shared" si="22"/>
        <v>33.039999999999992</v>
      </c>
      <c r="F301" s="211">
        <f>+'1A-Per Credit'!$D$29</f>
        <v>165</v>
      </c>
      <c r="G301" s="72"/>
    </row>
    <row r="302" spans="1:7" x14ac:dyDescent="0.25">
      <c r="A302" s="156" t="s">
        <v>277</v>
      </c>
      <c r="B302" s="157">
        <v>199</v>
      </c>
      <c r="C302" s="158">
        <v>0</v>
      </c>
      <c r="D302" s="204">
        <f t="shared" si="26"/>
        <v>199</v>
      </c>
      <c r="E302" s="210">
        <f t="shared" si="22"/>
        <v>34</v>
      </c>
      <c r="F302" s="211">
        <f>+'1A-Per Credit'!$D$29</f>
        <v>165</v>
      </c>
      <c r="G302" s="72"/>
    </row>
    <row r="303" spans="1:7" x14ac:dyDescent="0.25">
      <c r="A303" s="156" t="s">
        <v>326</v>
      </c>
      <c r="B303" s="157">
        <v>289.12</v>
      </c>
      <c r="C303" s="158">
        <v>0</v>
      </c>
      <c r="D303" s="204">
        <f t="shared" si="26"/>
        <v>289.12</v>
      </c>
      <c r="E303" s="210">
        <f t="shared" si="22"/>
        <v>124.12</v>
      </c>
      <c r="F303" s="211">
        <f>+'1A-Per Credit'!$D$29</f>
        <v>165</v>
      </c>
      <c r="G303" s="72"/>
    </row>
    <row r="304" spans="1:7" x14ac:dyDescent="0.25">
      <c r="A304" s="156" t="s">
        <v>327</v>
      </c>
      <c r="B304" s="157">
        <v>199</v>
      </c>
      <c r="C304" s="158">
        <v>0</v>
      </c>
      <c r="D304" s="204">
        <f t="shared" si="26"/>
        <v>199</v>
      </c>
      <c r="E304" s="210">
        <f t="shared" si="22"/>
        <v>34</v>
      </c>
      <c r="F304" s="211">
        <f>+'1A-Per Credit'!$D$29</f>
        <v>165</v>
      </c>
      <c r="G304" s="72"/>
    </row>
    <row r="305" spans="1:7" x14ac:dyDescent="0.25">
      <c r="A305" s="156" t="s">
        <v>328</v>
      </c>
      <c r="B305" s="157">
        <v>199</v>
      </c>
      <c r="C305" s="158">
        <v>0</v>
      </c>
      <c r="D305" s="204">
        <f t="shared" si="26"/>
        <v>199</v>
      </c>
      <c r="E305" s="210">
        <f t="shared" si="22"/>
        <v>34</v>
      </c>
      <c r="F305" s="211">
        <f>+'1A-Per Credit'!$D$29</f>
        <v>165</v>
      </c>
      <c r="G305" s="72"/>
    </row>
    <row r="306" spans="1:7" x14ac:dyDescent="0.25">
      <c r="A306" s="156" t="s">
        <v>329</v>
      </c>
      <c r="B306" s="157">
        <v>199</v>
      </c>
      <c r="C306" s="158">
        <v>0</v>
      </c>
      <c r="D306" s="204">
        <f t="shared" si="26"/>
        <v>199</v>
      </c>
      <c r="E306" s="210">
        <f t="shared" si="22"/>
        <v>34</v>
      </c>
      <c r="F306" s="211">
        <f>+'1A-Per Credit'!$D$29</f>
        <v>165</v>
      </c>
      <c r="G306" s="72"/>
    </row>
    <row r="307" spans="1:7" x14ac:dyDescent="0.25">
      <c r="A307" s="156" t="s">
        <v>213</v>
      </c>
      <c r="B307" s="157">
        <v>199</v>
      </c>
      <c r="C307" s="158">
        <v>0</v>
      </c>
      <c r="D307" s="204">
        <f t="shared" si="26"/>
        <v>199</v>
      </c>
      <c r="E307" s="210">
        <f t="shared" si="22"/>
        <v>34</v>
      </c>
      <c r="F307" s="211">
        <f>+'1A-Per Credit'!$D$29</f>
        <v>165</v>
      </c>
      <c r="G307" s="72"/>
    </row>
    <row r="308" spans="1:7" x14ac:dyDescent="0.25">
      <c r="A308" s="156" t="s">
        <v>330</v>
      </c>
      <c r="B308" s="157">
        <v>300</v>
      </c>
      <c r="C308" s="158">
        <v>-101</v>
      </c>
      <c r="D308" s="204">
        <f t="shared" si="26"/>
        <v>199</v>
      </c>
      <c r="E308" s="210">
        <f t="shared" si="22"/>
        <v>34</v>
      </c>
      <c r="F308" s="211">
        <f>+'1A-Per Credit'!$D$29</f>
        <v>165</v>
      </c>
      <c r="G308" s="72"/>
    </row>
    <row r="309" spans="1:7" x14ac:dyDescent="0.25">
      <c r="A309" s="156" t="s">
        <v>331</v>
      </c>
      <c r="B309" s="157">
        <v>300</v>
      </c>
      <c r="C309" s="158">
        <v>-101</v>
      </c>
      <c r="D309" s="204">
        <f t="shared" si="26"/>
        <v>199</v>
      </c>
      <c r="E309" s="210">
        <f t="shared" si="22"/>
        <v>34</v>
      </c>
      <c r="F309" s="211">
        <f>+'1A-Per Credit'!$D$29</f>
        <v>165</v>
      </c>
      <c r="G309" s="72"/>
    </row>
    <row r="310" spans="1:7" x14ac:dyDescent="0.25">
      <c r="A310" s="156" t="s">
        <v>332</v>
      </c>
      <c r="B310" s="157">
        <v>199</v>
      </c>
      <c r="C310" s="158">
        <v>0</v>
      </c>
      <c r="D310" s="204">
        <f t="shared" ref="D310:D322" si="27">B310+C310</f>
        <v>199</v>
      </c>
      <c r="E310" s="210">
        <f t="shared" si="22"/>
        <v>34</v>
      </c>
      <c r="F310" s="211">
        <f>+'1A-Per Credit'!$D$29</f>
        <v>165</v>
      </c>
      <c r="G310" s="72"/>
    </row>
    <row r="311" spans="1:7" x14ac:dyDescent="0.25">
      <c r="A311" s="156" t="s">
        <v>333</v>
      </c>
      <c r="B311" s="157">
        <v>199</v>
      </c>
      <c r="C311" s="158">
        <v>0</v>
      </c>
      <c r="D311" s="204">
        <f t="shared" si="27"/>
        <v>199</v>
      </c>
      <c r="E311" s="210">
        <f t="shared" si="22"/>
        <v>34</v>
      </c>
      <c r="F311" s="211">
        <f>+'1A-Per Credit'!$D$29</f>
        <v>165</v>
      </c>
      <c r="G311" s="72"/>
    </row>
    <row r="312" spans="1:7" x14ac:dyDescent="0.25">
      <c r="A312" s="156" t="s">
        <v>334</v>
      </c>
      <c r="B312" s="157">
        <v>199</v>
      </c>
      <c r="C312" s="158">
        <v>0</v>
      </c>
      <c r="D312" s="204">
        <f t="shared" si="27"/>
        <v>199</v>
      </c>
      <c r="E312" s="210">
        <f t="shared" si="22"/>
        <v>34</v>
      </c>
      <c r="F312" s="211">
        <f>+'1A-Per Credit'!$D$29</f>
        <v>165</v>
      </c>
      <c r="G312" s="72"/>
    </row>
    <row r="313" spans="1:7" x14ac:dyDescent="0.25">
      <c r="A313" s="156" t="s">
        <v>335</v>
      </c>
      <c r="B313" s="157">
        <v>199</v>
      </c>
      <c r="C313" s="158">
        <v>0</v>
      </c>
      <c r="D313" s="204">
        <f t="shared" si="27"/>
        <v>199</v>
      </c>
      <c r="E313" s="210">
        <f t="shared" si="22"/>
        <v>34</v>
      </c>
      <c r="F313" s="211">
        <f>+'1A-Per Credit'!$D$29</f>
        <v>165</v>
      </c>
      <c r="G313" s="72"/>
    </row>
    <row r="314" spans="1:7" x14ac:dyDescent="0.25">
      <c r="A314" s="156" t="s">
        <v>336</v>
      </c>
      <c r="B314" s="157">
        <v>199</v>
      </c>
      <c r="C314" s="158">
        <v>0</v>
      </c>
      <c r="D314" s="204">
        <f t="shared" si="27"/>
        <v>199</v>
      </c>
      <c r="E314" s="210">
        <f t="shared" si="22"/>
        <v>34</v>
      </c>
      <c r="F314" s="211">
        <f>+'1A-Per Credit'!$D$29</f>
        <v>165</v>
      </c>
      <c r="G314" s="72"/>
    </row>
    <row r="315" spans="1:7" x14ac:dyDescent="0.25">
      <c r="A315" s="156" t="s">
        <v>337</v>
      </c>
      <c r="B315" s="157">
        <v>199</v>
      </c>
      <c r="C315" s="158">
        <v>0</v>
      </c>
      <c r="D315" s="204">
        <f t="shared" si="27"/>
        <v>199</v>
      </c>
      <c r="E315" s="210">
        <f t="shared" si="22"/>
        <v>34</v>
      </c>
      <c r="F315" s="211">
        <f>+'1A-Per Credit'!$D$29</f>
        <v>165</v>
      </c>
      <c r="G315" s="72"/>
    </row>
    <row r="316" spans="1:7" x14ac:dyDescent="0.25">
      <c r="A316" s="156" t="s">
        <v>144</v>
      </c>
      <c r="B316" s="157">
        <v>199</v>
      </c>
      <c r="C316" s="158">
        <v>0</v>
      </c>
      <c r="D316" s="204">
        <f t="shared" si="27"/>
        <v>199</v>
      </c>
      <c r="E316" s="210">
        <f t="shared" si="22"/>
        <v>34</v>
      </c>
      <c r="F316" s="211">
        <f>+'1A-Per Credit'!$D$29</f>
        <v>165</v>
      </c>
      <c r="G316" s="72"/>
    </row>
    <row r="317" spans="1:7" x14ac:dyDescent="0.25">
      <c r="A317" s="156" t="s">
        <v>338</v>
      </c>
      <c r="B317" s="157">
        <v>196</v>
      </c>
      <c r="C317" s="158">
        <v>0</v>
      </c>
      <c r="D317" s="204">
        <f t="shared" si="27"/>
        <v>196</v>
      </c>
      <c r="E317" s="210">
        <f t="shared" si="22"/>
        <v>31</v>
      </c>
      <c r="F317" s="211">
        <f>+'1A-Per Credit'!$D$29</f>
        <v>165</v>
      </c>
      <c r="G317" s="72"/>
    </row>
    <row r="318" spans="1:7" x14ac:dyDescent="0.25">
      <c r="A318" s="156" t="s">
        <v>339</v>
      </c>
      <c r="B318" s="157">
        <v>199</v>
      </c>
      <c r="C318" s="158">
        <v>0</v>
      </c>
      <c r="D318" s="204">
        <f t="shared" si="27"/>
        <v>199</v>
      </c>
      <c r="E318" s="210">
        <f t="shared" si="22"/>
        <v>34</v>
      </c>
      <c r="F318" s="211">
        <f>+'1A-Per Credit'!$D$29</f>
        <v>165</v>
      </c>
      <c r="G318" s="72"/>
    </row>
    <row r="319" spans="1:7" x14ac:dyDescent="0.25">
      <c r="A319" s="156" t="s">
        <v>340</v>
      </c>
      <c r="B319" s="157">
        <v>199</v>
      </c>
      <c r="C319" s="158">
        <v>0</v>
      </c>
      <c r="D319" s="204">
        <f t="shared" si="27"/>
        <v>199</v>
      </c>
      <c r="E319" s="210">
        <f t="shared" si="22"/>
        <v>34</v>
      </c>
      <c r="F319" s="211">
        <f>+'1A-Per Credit'!$D$29</f>
        <v>165</v>
      </c>
      <c r="G319" s="72"/>
    </row>
    <row r="320" spans="1:7" x14ac:dyDescent="0.25">
      <c r="A320" s="156" t="s">
        <v>341</v>
      </c>
      <c r="B320" s="157">
        <v>199</v>
      </c>
      <c r="C320" s="158">
        <v>0</v>
      </c>
      <c r="D320" s="204">
        <f t="shared" si="27"/>
        <v>199</v>
      </c>
      <c r="E320" s="210">
        <f t="shared" si="22"/>
        <v>34</v>
      </c>
      <c r="F320" s="211">
        <f>+'1A-Per Credit'!$D$29</f>
        <v>165</v>
      </c>
      <c r="G320" s="72"/>
    </row>
    <row r="321" spans="1:7" x14ac:dyDescent="0.25">
      <c r="A321" s="156" t="s">
        <v>342</v>
      </c>
      <c r="B321" s="157">
        <v>199</v>
      </c>
      <c r="C321" s="158">
        <v>0</v>
      </c>
      <c r="D321" s="204">
        <f t="shared" si="27"/>
        <v>199</v>
      </c>
      <c r="E321" s="210">
        <f t="shared" si="22"/>
        <v>34</v>
      </c>
      <c r="F321" s="211">
        <f>+'1A-Per Credit'!$D$29</f>
        <v>165</v>
      </c>
      <c r="G321" s="72"/>
    </row>
    <row r="322" spans="1:7" ht="16.5" thickBot="1" x14ac:dyDescent="0.3">
      <c r="A322" s="156" t="s">
        <v>343</v>
      </c>
      <c r="B322" s="157">
        <v>300</v>
      </c>
      <c r="C322" s="158">
        <v>0</v>
      </c>
      <c r="D322" s="204">
        <f t="shared" si="27"/>
        <v>300</v>
      </c>
      <c r="E322" s="210">
        <f t="shared" si="22"/>
        <v>135</v>
      </c>
      <c r="F322" s="211">
        <f>+'1A-Per Credit'!$D$29</f>
        <v>165</v>
      </c>
      <c r="G322" s="72"/>
    </row>
    <row r="323" spans="1:7" ht="16.5" thickBot="1" x14ac:dyDescent="0.3">
      <c r="A323" s="122" t="s">
        <v>32</v>
      </c>
      <c r="B323" s="123"/>
      <c r="C323" s="123"/>
      <c r="D323" s="123"/>
      <c r="E323" s="200"/>
      <c r="F323" s="202"/>
      <c r="G323" s="72"/>
    </row>
    <row r="324" spans="1:7" x14ac:dyDescent="0.25">
      <c r="A324" s="156" t="s">
        <v>106</v>
      </c>
      <c r="B324" s="157">
        <v>187</v>
      </c>
      <c r="C324" s="158">
        <v>0</v>
      </c>
      <c r="D324" s="204">
        <f t="shared" ref="D324:D332" si="28">B324+C324</f>
        <v>187</v>
      </c>
      <c r="E324" s="210">
        <f t="shared" si="22"/>
        <v>14.02000000000001</v>
      </c>
      <c r="F324" s="211">
        <f>+'1A-Per Credit'!$D$30</f>
        <v>172.98</v>
      </c>
      <c r="G324" s="72"/>
    </row>
    <row r="325" spans="1:7" x14ac:dyDescent="0.25">
      <c r="A325" s="156" t="s">
        <v>344</v>
      </c>
      <c r="B325" s="157">
        <v>202.98</v>
      </c>
      <c r="C325" s="158">
        <v>0</v>
      </c>
      <c r="D325" s="204">
        <f t="shared" si="28"/>
        <v>202.98</v>
      </c>
      <c r="E325" s="210">
        <f t="shared" si="22"/>
        <v>30</v>
      </c>
      <c r="F325" s="211">
        <f>+'1A-Per Credit'!$D$30</f>
        <v>172.98</v>
      </c>
      <c r="G325" s="72"/>
    </row>
    <row r="326" spans="1:7" x14ac:dyDescent="0.25">
      <c r="A326" s="156" t="s">
        <v>345</v>
      </c>
      <c r="B326" s="157">
        <v>184.98</v>
      </c>
      <c r="C326" s="158">
        <v>0</v>
      </c>
      <c r="D326" s="204">
        <f t="shared" si="28"/>
        <v>184.98</v>
      </c>
      <c r="E326" s="210">
        <f t="shared" ref="E326:E389" si="29">+D326-F326</f>
        <v>12</v>
      </c>
      <c r="F326" s="211">
        <f>+'1A-Per Credit'!$D$30</f>
        <v>172.98</v>
      </c>
      <c r="G326" s="72"/>
    </row>
    <row r="327" spans="1:7" x14ac:dyDescent="0.25">
      <c r="A327" s="156" t="s">
        <v>346</v>
      </c>
      <c r="B327" s="157">
        <v>184.98</v>
      </c>
      <c r="C327" s="158">
        <v>0</v>
      </c>
      <c r="D327" s="204">
        <f t="shared" si="28"/>
        <v>184.98</v>
      </c>
      <c r="E327" s="210">
        <f t="shared" si="29"/>
        <v>12</v>
      </c>
      <c r="F327" s="211">
        <f>+'1A-Per Credit'!$D$30</f>
        <v>172.98</v>
      </c>
      <c r="G327" s="72"/>
    </row>
    <row r="328" spans="1:7" x14ac:dyDescent="0.25">
      <c r="A328" s="156" t="s">
        <v>133</v>
      </c>
      <c r="B328" s="157">
        <v>184.98</v>
      </c>
      <c r="C328" s="158">
        <v>0</v>
      </c>
      <c r="D328" s="204">
        <f t="shared" si="28"/>
        <v>184.98</v>
      </c>
      <c r="E328" s="210">
        <f t="shared" si="29"/>
        <v>12</v>
      </c>
      <c r="F328" s="211">
        <f>+'1A-Per Credit'!$D$30</f>
        <v>172.98</v>
      </c>
      <c r="G328" s="72"/>
    </row>
    <row r="329" spans="1:7" x14ac:dyDescent="0.25">
      <c r="A329" s="156" t="s">
        <v>347</v>
      </c>
      <c r="B329" s="157">
        <v>199</v>
      </c>
      <c r="C329" s="158">
        <v>0</v>
      </c>
      <c r="D329" s="204">
        <f t="shared" si="28"/>
        <v>199</v>
      </c>
      <c r="E329" s="210">
        <f t="shared" si="29"/>
        <v>26.02000000000001</v>
      </c>
      <c r="F329" s="211">
        <f>+'1A-Per Credit'!$D$30</f>
        <v>172.98</v>
      </c>
      <c r="G329" s="72"/>
    </row>
    <row r="330" spans="1:7" x14ac:dyDescent="0.25">
      <c r="A330" s="156" t="s">
        <v>348</v>
      </c>
      <c r="B330" s="157">
        <v>184.98</v>
      </c>
      <c r="C330" s="158">
        <v>0</v>
      </c>
      <c r="D330" s="204">
        <f t="shared" si="28"/>
        <v>184.98</v>
      </c>
      <c r="E330" s="210">
        <f t="shared" si="29"/>
        <v>12</v>
      </c>
      <c r="F330" s="211">
        <f>+'1A-Per Credit'!$D$30</f>
        <v>172.98</v>
      </c>
      <c r="G330" s="72"/>
    </row>
    <row r="331" spans="1:7" x14ac:dyDescent="0.25">
      <c r="A331" s="156" t="s">
        <v>100</v>
      </c>
      <c r="B331" s="157">
        <v>184.98</v>
      </c>
      <c r="C331" s="158">
        <v>0</v>
      </c>
      <c r="D331" s="204">
        <f t="shared" si="28"/>
        <v>184.98</v>
      </c>
      <c r="E331" s="210">
        <f t="shared" si="29"/>
        <v>12</v>
      </c>
      <c r="F331" s="211">
        <f>+'1A-Per Credit'!$D$30</f>
        <v>172.98</v>
      </c>
      <c r="G331" s="72"/>
    </row>
    <row r="332" spans="1:7" ht="16.5" thickBot="1" x14ac:dyDescent="0.3">
      <c r="A332" s="148" t="s">
        <v>105</v>
      </c>
      <c r="B332" s="149">
        <v>185.1</v>
      </c>
      <c r="C332" s="150">
        <v>0</v>
      </c>
      <c r="D332" s="208">
        <f t="shared" si="28"/>
        <v>185.1</v>
      </c>
      <c r="E332" s="210">
        <f t="shared" si="29"/>
        <v>12.120000000000005</v>
      </c>
      <c r="F332" s="211">
        <f>+'1A-Per Credit'!$D$30</f>
        <v>172.98</v>
      </c>
      <c r="G332" s="72"/>
    </row>
    <row r="333" spans="1:7" ht="16.5" thickBot="1" x14ac:dyDescent="0.3">
      <c r="A333" s="122" t="s">
        <v>349</v>
      </c>
      <c r="B333" s="123"/>
      <c r="C333" s="123"/>
      <c r="D333" s="123"/>
      <c r="E333" s="200"/>
      <c r="F333" s="202"/>
      <c r="G333" s="72"/>
    </row>
    <row r="334" spans="1:7" x14ac:dyDescent="0.25">
      <c r="A334" s="156" t="s">
        <v>350</v>
      </c>
      <c r="B334" s="157">
        <v>187</v>
      </c>
      <c r="C334" s="158">
        <v>0</v>
      </c>
      <c r="D334" s="204">
        <f>B334+C334</f>
        <v>187</v>
      </c>
      <c r="E334" s="210">
        <f t="shared" si="29"/>
        <v>33.849999999999994</v>
      </c>
      <c r="F334" s="211">
        <f>+'1A-Per Credit'!$D$31</f>
        <v>153.15</v>
      </c>
      <c r="G334" s="72"/>
    </row>
    <row r="335" spans="1:7" s="1" customFormat="1" x14ac:dyDescent="0.25">
      <c r="A335" s="156" t="s">
        <v>1032</v>
      </c>
      <c r="B335" s="157">
        <v>158.15</v>
      </c>
      <c r="C335" s="158">
        <v>20</v>
      </c>
      <c r="D335" s="204">
        <f>B335+C335</f>
        <v>178.15</v>
      </c>
      <c r="E335" s="210">
        <f t="shared" si="29"/>
        <v>25</v>
      </c>
      <c r="F335" s="211">
        <f>+'1A-Per Credit'!$D$31</f>
        <v>153.15</v>
      </c>
      <c r="G335" s="71"/>
    </row>
    <row r="336" spans="1:7" x14ac:dyDescent="0.25">
      <c r="A336" s="156" t="s">
        <v>351</v>
      </c>
      <c r="B336" s="157">
        <v>155.15</v>
      </c>
      <c r="C336" s="158">
        <v>0</v>
      </c>
      <c r="D336" s="204">
        <f>B336+C336</f>
        <v>155.15</v>
      </c>
      <c r="E336" s="210">
        <f t="shared" si="29"/>
        <v>2</v>
      </c>
      <c r="F336" s="211">
        <f>+'1A-Per Credit'!$D$31</f>
        <v>153.15</v>
      </c>
      <c r="G336" s="72"/>
    </row>
    <row r="337" spans="1:7" x14ac:dyDescent="0.25">
      <c r="A337" s="156" t="s">
        <v>352</v>
      </c>
      <c r="B337" s="157">
        <v>163.15</v>
      </c>
      <c r="C337" s="158">
        <v>0</v>
      </c>
      <c r="D337" s="204">
        <f>B337+C337</f>
        <v>163.15</v>
      </c>
      <c r="E337" s="210">
        <f t="shared" si="29"/>
        <v>10</v>
      </c>
      <c r="F337" s="211">
        <f>+'1A-Per Credit'!$D$31</f>
        <v>153.15</v>
      </c>
      <c r="G337" s="72"/>
    </row>
    <row r="338" spans="1:7" x14ac:dyDescent="0.25">
      <c r="A338" s="156" t="s">
        <v>353</v>
      </c>
      <c r="B338" s="157">
        <v>158.15</v>
      </c>
      <c r="C338" s="158">
        <v>0</v>
      </c>
      <c r="D338" s="204">
        <f>B338+C338</f>
        <v>158.15</v>
      </c>
      <c r="E338" s="210">
        <f t="shared" si="29"/>
        <v>5</v>
      </c>
      <c r="F338" s="211">
        <f>+'1A-Per Credit'!$D$31</f>
        <v>153.15</v>
      </c>
      <c r="G338" s="72"/>
    </row>
    <row r="339" spans="1:7" x14ac:dyDescent="0.25">
      <c r="A339" s="156" t="s">
        <v>354</v>
      </c>
      <c r="B339" s="157">
        <v>177.9</v>
      </c>
      <c r="C339" s="158">
        <v>0</v>
      </c>
      <c r="D339" s="204">
        <f t="shared" ref="D339" si="30">B339+C339</f>
        <v>177.9</v>
      </c>
      <c r="E339" s="210">
        <f t="shared" si="29"/>
        <v>24.75</v>
      </c>
      <c r="F339" s="211">
        <f>+'1A-Per Credit'!$D$31</f>
        <v>153.15</v>
      </c>
      <c r="G339" s="72"/>
    </row>
    <row r="340" spans="1:7" x14ac:dyDescent="0.25">
      <c r="A340" s="156" t="s">
        <v>355</v>
      </c>
      <c r="B340" s="157">
        <v>189.9</v>
      </c>
      <c r="C340" s="158">
        <v>0</v>
      </c>
      <c r="D340" s="204">
        <f>B340+C340</f>
        <v>189.9</v>
      </c>
      <c r="E340" s="210">
        <f t="shared" si="29"/>
        <v>36.75</v>
      </c>
      <c r="F340" s="211">
        <f>+'1A-Per Credit'!$D$31</f>
        <v>153.15</v>
      </c>
      <c r="G340" s="72"/>
    </row>
    <row r="341" spans="1:7" x14ac:dyDescent="0.25">
      <c r="A341" s="156" t="s">
        <v>356</v>
      </c>
      <c r="B341" s="157">
        <v>157.65</v>
      </c>
      <c r="C341" s="158">
        <v>0</v>
      </c>
      <c r="D341" s="204">
        <f t="shared" ref="D341" si="31">B341+C341</f>
        <v>157.65</v>
      </c>
      <c r="E341" s="210">
        <f t="shared" si="29"/>
        <v>4.5</v>
      </c>
      <c r="F341" s="211">
        <f>+'1A-Per Credit'!$D$31</f>
        <v>153.15</v>
      </c>
      <c r="G341" s="72"/>
    </row>
    <row r="342" spans="1:7" x14ac:dyDescent="0.25">
      <c r="A342" s="156" t="s">
        <v>357</v>
      </c>
      <c r="B342" s="157">
        <v>158.15</v>
      </c>
      <c r="C342" s="158">
        <v>0</v>
      </c>
      <c r="D342" s="204">
        <f t="shared" ref="D342:D343" si="32">B342+C342</f>
        <v>158.15</v>
      </c>
      <c r="E342" s="210">
        <f t="shared" si="29"/>
        <v>5</v>
      </c>
      <c r="F342" s="211">
        <f>+'1A-Per Credit'!$D$31</f>
        <v>153.15</v>
      </c>
      <c r="G342" s="72"/>
    </row>
    <row r="343" spans="1:7" x14ac:dyDescent="0.25">
      <c r="A343" s="156" t="s">
        <v>358</v>
      </c>
      <c r="B343" s="157">
        <v>158.15</v>
      </c>
      <c r="C343" s="158">
        <v>0</v>
      </c>
      <c r="D343" s="204">
        <f t="shared" si="32"/>
        <v>158.15</v>
      </c>
      <c r="E343" s="210">
        <f t="shared" si="29"/>
        <v>5</v>
      </c>
      <c r="F343" s="211">
        <f>+'1A-Per Credit'!$D$31</f>
        <v>153.15</v>
      </c>
      <c r="G343" s="72"/>
    </row>
    <row r="344" spans="1:7" s="1" customFormat="1" ht="16.5" thickBot="1" x14ac:dyDescent="0.3">
      <c r="A344" s="156" t="s">
        <v>1055</v>
      </c>
      <c r="B344" s="157">
        <v>0</v>
      </c>
      <c r="C344" s="158">
        <v>0</v>
      </c>
      <c r="D344" s="204">
        <v>183.15</v>
      </c>
      <c r="E344" s="210">
        <f t="shared" si="29"/>
        <v>30</v>
      </c>
      <c r="F344" s="211">
        <f>+'1A-Per Credit'!$D$31</f>
        <v>153.15</v>
      </c>
      <c r="G344" s="71"/>
    </row>
    <row r="345" spans="1:7" ht="16.5" thickBot="1" x14ac:dyDescent="0.3">
      <c r="A345" s="122" t="s">
        <v>29</v>
      </c>
      <c r="B345" s="123"/>
      <c r="C345" s="123"/>
      <c r="D345" s="123"/>
      <c r="E345" s="200"/>
      <c r="F345" s="202"/>
      <c r="G345" s="72"/>
    </row>
    <row r="346" spans="1:7" x14ac:dyDescent="0.25">
      <c r="A346" s="156" t="s">
        <v>186</v>
      </c>
      <c r="B346" s="157">
        <v>222.02</v>
      </c>
      <c r="C346" s="158">
        <v>0</v>
      </c>
      <c r="D346" s="204">
        <f>B346+C346</f>
        <v>222.02</v>
      </c>
      <c r="E346" s="210">
        <f t="shared" si="29"/>
        <v>64.400000000000006</v>
      </c>
      <c r="F346" s="211">
        <f>+'1A-Per Credit'!$D$27</f>
        <v>157.62</v>
      </c>
      <c r="G346" s="72"/>
    </row>
    <row r="347" spans="1:7" x14ac:dyDescent="0.25">
      <c r="A347" s="156" t="s">
        <v>141</v>
      </c>
      <c r="B347" s="157">
        <v>180.79</v>
      </c>
      <c r="C347" s="158">
        <v>0</v>
      </c>
      <c r="D347" s="204">
        <f>B347+C347</f>
        <v>180.79</v>
      </c>
      <c r="E347" s="210">
        <f t="shared" si="29"/>
        <v>23.169999999999987</v>
      </c>
      <c r="F347" s="211">
        <f>+'1A-Per Credit'!$D$27</f>
        <v>157.62</v>
      </c>
      <c r="G347" s="72"/>
    </row>
    <row r="348" spans="1:7" ht="32.25" thickBot="1" x14ac:dyDescent="0.3">
      <c r="A348" s="156" t="s">
        <v>359</v>
      </c>
      <c r="B348" s="157">
        <v>182.62</v>
      </c>
      <c r="C348" s="158">
        <v>0</v>
      </c>
      <c r="D348" s="204">
        <f>B348+C348</f>
        <v>182.62</v>
      </c>
      <c r="E348" s="210">
        <f t="shared" si="29"/>
        <v>25</v>
      </c>
      <c r="F348" s="211">
        <f>+'1A-Per Credit'!$D$27</f>
        <v>157.62</v>
      </c>
      <c r="G348" s="72"/>
    </row>
    <row r="349" spans="1:7" ht="16.5" thickBot="1" x14ac:dyDescent="0.3">
      <c r="A349" s="122" t="s">
        <v>34</v>
      </c>
      <c r="B349" s="123"/>
      <c r="C349" s="123"/>
      <c r="D349" s="123"/>
      <c r="E349" s="200"/>
      <c r="F349" s="202"/>
      <c r="G349" s="72"/>
    </row>
    <row r="350" spans="1:7" x14ac:dyDescent="0.25">
      <c r="A350" s="156" t="s">
        <v>135</v>
      </c>
      <c r="B350" s="157">
        <v>161.29</v>
      </c>
      <c r="C350" s="158">
        <v>0</v>
      </c>
      <c r="D350" s="204">
        <f t="shared" ref="D350" si="33">B350+C350</f>
        <v>161.29</v>
      </c>
      <c r="E350" s="210">
        <f t="shared" si="29"/>
        <v>0</v>
      </c>
      <c r="F350" s="211">
        <f>+'1A-Per Credit'!$D$32</f>
        <v>161.29</v>
      </c>
      <c r="G350" s="72"/>
    </row>
    <row r="351" spans="1:7" ht="16.5" thickBot="1" x14ac:dyDescent="0.3">
      <c r="A351" s="156" t="s">
        <v>360</v>
      </c>
      <c r="B351" s="157">
        <v>184.98</v>
      </c>
      <c r="C351" s="158">
        <v>0</v>
      </c>
      <c r="D351" s="204">
        <f t="shared" si="25"/>
        <v>184.98</v>
      </c>
      <c r="E351" s="210">
        <f t="shared" si="29"/>
        <v>23.689999999999998</v>
      </c>
      <c r="F351" s="211">
        <f>+'1A-Per Credit'!$D$32</f>
        <v>161.29</v>
      </c>
      <c r="G351" s="72"/>
    </row>
    <row r="352" spans="1:7" ht="16.5" thickBot="1" x14ac:dyDescent="0.3">
      <c r="A352" s="122" t="s">
        <v>35</v>
      </c>
      <c r="B352" s="123"/>
      <c r="C352" s="123"/>
      <c r="D352" s="123"/>
      <c r="E352" s="200"/>
      <c r="F352" s="202"/>
      <c r="G352" s="72"/>
    </row>
    <row r="353" spans="1:7" x14ac:dyDescent="0.25">
      <c r="A353" s="156" t="s">
        <v>106</v>
      </c>
      <c r="B353" s="157">
        <v>187</v>
      </c>
      <c r="C353" s="158">
        <v>0</v>
      </c>
      <c r="D353" s="204">
        <f t="shared" ref="D353:D384" si="34">B353+C353</f>
        <v>187</v>
      </c>
      <c r="E353" s="210">
        <f t="shared" si="29"/>
        <v>22.400000000000006</v>
      </c>
      <c r="F353" s="211">
        <f>+'1A-Per Credit'!$D$33</f>
        <v>164.6</v>
      </c>
      <c r="G353" s="72"/>
    </row>
    <row r="354" spans="1:7" x14ac:dyDescent="0.25">
      <c r="A354" s="156" t="s">
        <v>361</v>
      </c>
      <c r="B354" s="157">
        <v>199.6</v>
      </c>
      <c r="C354" s="158">
        <v>10</v>
      </c>
      <c r="D354" s="204">
        <f t="shared" si="34"/>
        <v>209.6</v>
      </c>
      <c r="E354" s="210">
        <f t="shared" si="29"/>
        <v>45</v>
      </c>
      <c r="F354" s="211">
        <f>+'1A-Per Credit'!$D$33</f>
        <v>164.6</v>
      </c>
      <c r="G354" s="72"/>
    </row>
    <row r="355" spans="1:7" x14ac:dyDescent="0.25">
      <c r="A355" s="156" t="s">
        <v>362</v>
      </c>
      <c r="B355" s="157">
        <v>167.1</v>
      </c>
      <c r="C355" s="158">
        <v>0</v>
      </c>
      <c r="D355" s="204">
        <f t="shared" si="34"/>
        <v>167.1</v>
      </c>
      <c r="E355" s="210">
        <f t="shared" si="29"/>
        <v>2.5</v>
      </c>
      <c r="F355" s="211">
        <f>+'1A-Per Credit'!$D$33</f>
        <v>164.6</v>
      </c>
      <c r="G355" s="72"/>
    </row>
    <row r="356" spans="1:7" ht="15" customHeight="1" x14ac:dyDescent="0.25">
      <c r="A356" s="130" t="s">
        <v>363</v>
      </c>
      <c r="B356" s="157">
        <v>174.6</v>
      </c>
      <c r="C356" s="158">
        <v>0</v>
      </c>
      <c r="D356" s="204">
        <f t="shared" si="34"/>
        <v>174.6</v>
      </c>
      <c r="E356" s="210">
        <f t="shared" si="29"/>
        <v>10</v>
      </c>
      <c r="F356" s="211">
        <f>+'1A-Per Credit'!$D$33</f>
        <v>164.6</v>
      </c>
      <c r="G356" s="72"/>
    </row>
    <row r="357" spans="1:7" ht="15" customHeight="1" x14ac:dyDescent="0.25">
      <c r="A357" s="130" t="s">
        <v>364</v>
      </c>
      <c r="B357" s="157">
        <v>167.1</v>
      </c>
      <c r="C357" s="158">
        <v>0</v>
      </c>
      <c r="D357" s="204">
        <f t="shared" si="34"/>
        <v>167.1</v>
      </c>
      <c r="E357" s="210">
        <f t="shared" si="29"/>
        <v>2.5</v>
      </c>
      <c r="F357" s="211">
        <f>+'1A-Per Credit'!$D$33</f>
        <v>164.6</v>
      </c>
      <c r="G357" s="72"/>
    </row>
    <row r="358" spans="1:7" x14ac:dyDescent="0.25">
      <c r="A358" s="156" t="s">
        <v>365</v>
      </c>
      <c r="B358" s="157">
        <v>174.6</v>
      </c>
      <c r="C358" s="158">
        <v>0</v>
      </c>
      <c r="D358" s="204">
        <f t="shared" si="34"/>
        <v>174.6</v>
      </c>
      <c r="E358" s="210">
        <f t="shared" si="29"/>
        <v>10</v>
      </c>
      <c r="F358" s="211">
        <f>+'1A-Per Credit'!$D$33</f>
        <v>164.6</v>
      </c>
      <c r="G358" s="72"/>
    </row>
    <row r="359" spans="1:7" x14ac:dyDescent="0.25">
      <c r="A359" s="156" t="s">
        <v>366</v>
      </c>
      <c r="B359" s="157">
        <v>167.1</v>
      </c>
      <c r="C359" s="158">
        <v>0</v>
      </c>
      <c r="D359" s="204">
        <f t="shared" si="34"/>
        <v>167.1</v>
      </c>
      <c r="E359" s="210">
        <f t="shared" si="29"/>
        <v>2.5</v>
      </c>
      <c r="F359" s="211">
        <f>+'1A-Per Credit'!$D$33</f>
        <v>164.6</v>
      </c>
      <c r="G359" s="72"/>
    </row>
    <row r="360" spans="1:7" x14ac:dyDescent="0.25">
      <c r="A360" s="156" t="s">
        <v>367</v>
      </c>
      <c r="B360" s="157">
        <v>167.1</v>
      </c>
      <c r="C360" s="158">
        <v>0</v>
      </c>
      <c r="D360" s="204">
        <f t="shared" si="34"/>
        <v>167.1</v>
      </c>
      <c r="E360" s="210">
        <f t="shared" si="29"/>
        <v>2.5</v>
      </c>
      <c r="F360" s="211">
        <f>+'1A-Per Credit'!$D$33</f>
        <v>164.6</v>
      </c>
      <c r="G360" s="72"/>
    </row>
    <row r="361" spans="1:7" x14ac:dyDescent="0.25">
      <c r="A361" s="156" t="s">
        <v>368</v>
      </c>
      <c r="B361" s="157">
        <v>167.73</v>
      </c>
      <c r="C361" s="158">
        <v>0</v>
      </c>
      <c r="D361" s="204">
        <f t="shared" si="34"/>
        <v>167.73</v>
      </c>
      <c r="E361" s="210">
        <f t="shared" si="29"/>
        <v>3.1299999999999955</v>
      </c>
      <c r="F361" s="211">
        <f>+'1A-Per Credit'!$D$33</f>
        <v>164.6</v>
      </c>
      <c r="G361" s="72"/>
    </row>
    <row r="362" spans="1:7" x14ac:dyDescent="0.25">
      <c r="A362" s="156" t="s">
        <v>369</v>
      </c>
      <c r="B362" s="157">
        <v>189.6</v>
      </c>
      <c r="C362" s="158">
        <v>0</v>
      </c>
      <c r="D362" s="204">
        <f t="shared" si="34"/>
        <v>189.6</v>
      </c>
      <c r="E362" s="210">
        <f t="shared" si="29"/>
        <v>25</v>
      </c>
      <c r="F362" s="211">
        <f>+'1A-Per Credit'!$D$33</f>
        <v>164.6</v>
      </c>
      <c r="G362" s="72"/>
    </row>
    <row r="363" spans="1:7" x14ac:dyDescent="0.25">
      <c r="A363" s="156" t="s">
        <v>370</v>
      </c>
      <c r="B363" s="157">
        <v>174.6</v>
      </c>
      <c r="C363" s="158">
        <v>0</v>
      </c>
      <c r="D363" s="204">
        <f t="shared" si="34"/>
        <v>174.6</v>
      </c>
      <c r="E363" s="210">
        <f t="shared" si="29"/>
        <v>10</v>
      </c>
      <c r="F363" s="211">
        <f>+'1A-Per Credit'!$D$33</f>
        <v>164.6</v>
      </c>
      <c r="G363" s="72"/>
    </row>
    <row r="364" spans="1:7" x14ac:dyDescent="0.25">
      <c r="A364" s="156" t="s">
        <v>371</v>
      </c>
      <c r="B364" s="157">
        <v>174.6</v>
      </c>
      <c r="C364" s="158">
        <v>0</v>
      </c>
      <c r="D364" s="204">
        <f t="shared" si="34"/>
        <v>174.6</v>
      </c>
      <c r="E364" s="210">
        <f t="shared" si="29"/>
        <v>10</v>
      </c>
      <c r="F364" s="211">
        <f>+'1A-Per Credit'!$D$33</f>
        <v>164.6</v>
      </c>
      <c r="G364" s="72"/>
    </row>
    <row r="365" spans="1:7" x14ac:dyDescent="0.25">
      <c r="A365" s="156" t="s">
        <v>372</v>
      </c>
      <c r="B365" s="157">
        <v>184.6</v>
      </c>
      <c r="C365" s="158">
        <v>0</v>
      </c>
      <c r="D365" s="204">
        <f t="shared" si="34"/>
        <v>184.6</v>
      </c>
      <c r="E365" s="210">
        <f t="shared" si="29"/>
        <v>20</v>
      </c>
      <c r="F365" s="211">
        <f>+'1A-Per Credit'!$D$33</f>
        <v>164.6</v>
      </c>
      <c r="G365" s="72"/>
    </row>
    <row r="366" spans="1:7" x14ac:dyDescent="0.25">
      <c r="A366" s="156" t="s">
        <v>373</v>
      </c>
      <c r="B366" s="157">
        <v>174.6</v>
      </c>
      <c r="C366" s="158">
        <v>0</v>
      </c>
      <c r="D366" s="204">
        <f t="shared" si="34"/>
        <v>174.6</v>
      </c>
      <c r="E366" s="210">
        <f t="shared" si="29"/>
        <v>10</v>
      </c>
      <c r="F366" s="211">
        <f>+'1A-Per Credit'!$D$33</f>
        <v>164.6</v>
      </c>
      <c r="G366" s="72"/>
    </row>
    <row r="367" spans="1:7" ht="15" customHeight="1" x14ac:dyDescent="0.25">
      <c r="A367" s="130" t="s">
        <v>374</v>
      </c>
      <c r="B367" s="157">
        <v>174.6</v>
      </c>
      <c r="C367" s="158">
        <v>0</v>
      </c>
      <c r="D367" s="204">
        <f t="shared" si="34"/>
        <v>174.6</v>
      </c>
      <c r="E367" s="210">
        <f t="shared" si="29"/>
        <v>10</v>
      </c>
      <c r="F367" s="211">
        <f>+'1A-Per Credit'!$D$33</f>
        <v>164.6</v>
      </c>
      <c r="G367" s="72"/>
    </row>
    <row r="368" spans="1:7" ht="15" customHeight="1" x14ac:dyDescent="0.25">
      <c r="A368" s="130" t="s">
        <v>375</v>
      </c>
      <c r="B368" s="157">
        <v>194.6</v>
      </c>
      <c r="C368" s="158">
        <v>0</v>
      </c>
      <c r="D368" s="204">
        <f t="shared" si="34"/>
        <v>194.6</v>
      </c>
      <c r="E368" s="210">
        <f t="shared" si="29"/>
        <v>30</v>
      </c>
      <c r="F368" s="211">
        <f>+'1A-Per Credit'!$D$33</f>
        <v>164.6</v>
      </c>
      <c r="G368" s="72"/>
    </row>
    <row r="369" spans="1:7" x14ac:dyDescent="0.25">
      <c r="A369" s="156" t="s">
        <v>135</v>
      </c>
      <c r="B369" s="157">
        <v>167.1</v>
      </c>
      <c r="C369" s="158">
        <v>0</v>
      </c>
      <c r="D369" s="204">
        <f t="shared" si="34"/>
        <v>167.1</v>
      </c>
      <c r="E369" s="210">
        <f t="shared" si="29"/>
        <v>2.5</v>
      </c>
      <c r="F369" s="211">
        <f>+'1A-Per Credit'!$D$33</f>
        <v>164.6</v>
      </c>
      <c r="G369" s="72"/>
    </row>
    <row r="370" spans="1:7" ht="15" customHeight="1" x14ac:dyDescent="0.25">
      <c r="A370" s="130" t="s">
        <v>376</v>
      </c>
      <c r="B370" s="157">
        <v>174.6</v>
      </c>
      <c r="C370" s="158">
        <v>0</v>
      </c>
      <c r="D370" s="204">
        <f t="shared" si="34"/>
        <v>174.6</v>
      </c>
      <c r="E370" s="210">
        <f t="shared" si="29"/>
        <v>10</v>
      </c>
      <c r="F370" s="211">
        <f>+'1A-Per Credit'!$D$33</f>
        <v>164.6</v>
      </c>
      <c r="G370" s="72"/>
    </row>
    <row r="371" spans="1:7" x14ac:dyDescent="0.25">
      <c r="A371" s="156" t="s">
        <v>377</v>
      </c>
      <c r="B371" s="157">
        <v>194.6</v>
      </c>
      <c r="C371" s="158">
        <v>0</v>
      </c>
      <c r="D371" s="204">
        <f t="shared" si="34"/>
        <v>194.6</v>
      </c>
      <c r="E371" s="210">
        <f t="shared" si="29"/>
        <v>30</v>
      </c>
      <c r="F371" s="211">
        <f>+'1A-Per Credit'!$D$33</f>
        <v>164.6</v>
      </c>
      <c r="G371" s="72"/>
    </row>
    <row r="372" spans="1:7" x14ac:dyDescent="0.25">
      <c r="A372" s="156" t="s">
        <v>378</v>
      </c>
      <c r="B372" s="157">
        <v>174.6</v>
      </c>
      <c r="C372" s="158">
        <v>0</v>
      </c>
      <c r="D372" s="204">
        <f t="shared" si="34"/>
        <v>174.6</v>
      </c>
      <c r="E372" s="210">
        <f t="shared" si="29"/>
        <v>10</v>
      </c>
      <c r="F372" s="211">
        <f>+'1A-Per Credit'!$D$33</f>
        <v>164.6</v>
      </c>
      <c r="G372" s="72"/>
    </row>
    <row r="373" spans="1:7" ht="15" customHeight="1" x14ac:dyDescent="0.25">
      <c r="A373" s="130" t="s">
        <v>379</v>
      </c>
      <c r="B373" s="157">
        <v>184.6</v>
      </c>
      <c r="C373" s="158">
        <v>0</v>
      </c>
      <c r="D373" s="204">
        <f t="shared" si="34"/>
        <v>184.6</v>
      </c>
      <c r="E373" s="210">
        <f t="shared" si="29"/>
        <v>20</v>
      </c>
      <c r="F373" s="211">
        <f>+'1A-Per Credit'!$D$33</f>
        <v>164.6</v>
      </c>
      <c r="G373" s="72"/>
    </row>
    <row r="374" spans="1:7" x14ac:dyDescent="0.25">
      <c r="A374" s="156" t="s">
        <v>216</v>
      </c>
      <c r="B374" s="157">
        <v>184.6</v>
      </c>
      <c r="C374" s="158">
        <v>0</v>
      </c>
      <c r="D374" s="204">
        <f t="shared" si="34"/>
        <v>184.6</v>
      </c>
      <c r="E374" s="210">
        <f t="shared" si="29"/>
        <v>20</v>
      </c>
      <c r="F374" s="211">
        <f>+'1A-Per Credit'!$D$33</f>
        <v>164.6</v>
      </c>
      <c r="G374" s="72"/>
    </row>
    <row r="375" spans="1:7" ht="15" customHeight="1" x14ac:dyDescent="0.25">
      <c r="A375" s="130" t="s">
        <v>380</v>
      </c>
      <c r="B375" s="157">
        <v>184.6</v>
      </c>
      <c r="C375" s="158">
        <v>10</v>
      </c>
      <c r="D375" s="204">
        <f t="shared" si="34"/>
        <v>194.6</v>
      </c>
      <c r="E375" s="210">
        <f t="shared" si="29"/>
        <v>30</v>
      </c>
      <c r="F375" s="211">
        <f>+'1A-Per Credit'!$D$33</f>
        <v>164.6</v>
      </c>
      <c r="G375" s="72"/>
    </row>
    <row r="376" spans="1:7" x14ac:dyDescent="0.25">
      <c r="A376" s="156" t="s">
        <v>381</v>
      </c>
      <c r="B376" s="157">
        <v>189.6</v>
      </c>
      <c r="C376" s="158">
        <v>0</v>
      </c>
      <c r="D376" s="204">
        <f t="shared" si="34"/>
        <v>189.6</v>
      </c>
      <c r="E376" s="210">
        <f t="shared" si="29"/>
        <v>25</v>
      </c>
      <c r="F376" s="211">
        <f>+'1A-Per Credit'!$D$33</f>
        <v>164.6</v>
      </c>
      <c r="G376" s="72"/>
    </row>
    <row r="377" spans="1:7" x14ac:dyDescent="0.25">
      <c r="A377" s="156" t="s">
        <v>382</v>
      </c>
      <c r="B377" s="157">
        <v>189.6</v>
      </c>
      <c r="C377" s="158">
        <v>0</v>
      </c>
      <c r="D377" s="204">
        <f t="shared" si="34"/>
        <v>189.6</v>
      </c>
      <c r="E377" s="210">
        <f t="shared" si="29"/>
        <v>25</v>
      </c>
      <c r="F377" s="211">
        <f>+'1A-Per Credit'!$D$33</f>
        <v>164.6</v>
      </c>
      <c r="G377" s="72"/>
    </row>
    <row r="378" spans="1:7" ht="15" customHeight="1" x14ac:dyDescent="0.25">
      <c r="A378" s="156" t="s">
        <v>383</v>
      </c>
      <c r="B378" s="157">
        <v>189.6</v>
      </c>
      <c r="C378" s="158">
        <v>0</v>
      </c>
      <c r="D378" s="204">
        <f t="shared" si="34"/>
        <v>189.6</v>
      </c>
      <c r="E378" s="210">
        <f t="shared" si="29"/>
        <v>25</v>
      </c>
      <c r="F378" s="211">
        <f>+'1A-Per Credit'!$D$33</f>
        <v>164.6</v>
      </c>
      <c r="G378" s="72"/>
    </row>
    <row r="379" spans="1:7" ht="15" customHeight="1" x14ac:dyDescent="0.25">
      <c r="A379" s="156" t="s">
        <v>143</v>
      </c>
      <c r="B379" s="157">
        <v>194.6</v>
      </c>
      <c r="C379" s="158">
        <v>0</v>
      </c>
      <c r="D379" s="204">
        <f t="shared" si="34"/>
        <v>194.6</v>
      </c>
      <c r="E379" s="210">
        <f t="shared" si="29"/>
        <v>30</v>
      </c>
      <c r="F379" s="211">
        <f>+'1A-Per Credit'!$D$33</f>
        <v>164.6</v>
      </c>
      <c r="G379" s="72"/>
    </row>
    <row r="380" spans="1:7" ht="15" customHeight="1" x14ac:dyDescent="0.25">
      <c r="A380" s="156" t="s">
        <v>384</v>
      </c>
      <c r="B380" s="157">
        <v>194.6</v>
      </c>
      <c r="C380" s="158">
        <v>10</v>
      </c>
      <c r="D380" s="204">
        <f t="shared" si="34"/>
        <v>204.6</v>
      </c>
      <c r="E380" s="210">
        <f t="shared" si="29"/>
        <v>40</v>
      </c>
      <c r="F380" s="211">
        <f>+'1A-Per Credit'!$D$33</f>
        <v>164.6</v>
      </c>
      <c r="G380" s="72"/>
    </row>
    <row r="381" spans="1:7" ht="15" customHeight="1" x14ac:dyDescent="0.25">
      <c r="A381" s="156" t="s">
        <v>225</v>
      </c>
      <c r="B381" s="157">
        <v>264.60000000000002</v>
      </c>
      <c r="C381" s="158">
        <v>0</v>
      </c>
      <c r="D381" s="204">
        <f t="shared" si="34"/>
        <v>264.60000000000002</v>
      </c>
      <c r="E381" s="210">
        <f t="shared" si="29"/>
        <v>100.00000000000003</v>
      </c>
      <c r="F381" s="211">
        <f>+'1A-Per Credit'!$D$33</f>
        <v>164.6</v>
      </c>
      <c r="G381" s="72"/>
    </row>
    <row r="382" spans="1:7" ht="15" customHeight="1" x14ac:dyDescent="0.25">
      <c r="A382" s="156" t="s">
        <v>385</v>
      </c>
      <c r="B382" s="157">
        <v>189.6</v>
      </c>
      <c r="C382" s="158">
        <v>0</v>
      </c>
      <c r="D382" s="204">
        <f t="shared" si="34"/>
        <v>189.6</v>
      </c>
      <c r="E382" s="210">
        <f t="shared" si="29"/>
        <v>25</v>
      </c>
      <c r="F382" s="211">
        <f>+'1A-Per Credit'!$D$33</f>
        <v>164.6</v>
      </c>
      <c r="G382" s="72"/>
    </row>
    <row r="383" spans="1:7" ht="15" customHeight="1" x14ac:dyDescent="0.25">
      <c r="A383" s="156" t="s">
        <v>386</v>
      </c>
      <c r="B383" s="157">
        <v>189.6</v>
      </c>
      <c r="C383" s="158">
        <v>0</v>
      </c>
      <c r="D383" s="204">
        <f t="shared" si="34"/>
        <v>189.6</v>
      </c>
      <c r="E383" s="210">
        <f t="shared" si="29"/>
        <v>25</v>
      </c>
      <c r="F383" s="211">
        <f>+'1A-Per Credit'!$D$33</f>
        <v>164.6</v>
      </c>
      <c r="G383" s="72"/>
    </row>
    <row r="384" spans="1:7" ht="15.75" customHeight="1" thickBot="1" x14ac:dyDescent="0.3">
      <c r="A384" s="156" t="s">
        <v>387</v>
      </c>
      <c r="B384" s="157">
        <v>174.6</v>
      </c>
      <c r="C384" s="158">
        <v>0</v>
      </c>
      <c r="D384" s="204">
        <f t="shared" si="34"/>
        <v>174.6</v>
      </c>
      <c r="E384" s="210">
        <f t="shared" si="29"/>
        <v>10</v>
      </c>
      <c r="F384" s="211">
        <f>+'1A-Per Credit'!$D$33</f>
        <v>164.6</v>
      </c>
      <c r="G384" s="72"/>
    </row>
    <row r="385" spans="1:7" ht="16.5" thickBot="1" x14ac:dyDescent="0.3">
      <c r="A385" s="122" t="s">
        <v>388</v>
      </c>
      <c r="B385" s="123"/>
      <c r="C385" s="123"/>
      <c r="D385" s="123"/>
      <c r="E385" s="200"/>
      <c r="F385" s="202"/>
      <c r="G385" s="72"/>
    </row>
    <row r="386" spans="1:7" s="1" customFormat="1" x14ac:dyDescent="0.25">
      <c r="A386" s="171" t="s">
        <v>389</v>
      </c>
      <c r="B386" s="157">
        <v>164.08</v>
      </c>
      <c r="C386" s="158">
        <v>2.7</v>
      </c>
      <c r="D386" s="204">
        <f t="shared" ref="D386:D388" si="35">B386+C386</f>
        <v>166.78</v>
      </c>
      <c r="E386" s="210">
        <f t="shared" si="29"/>
        <v>2.6999999999999886</v>
      </c>
      <c r="F386" s="213">
        <f>+'1A-Per Credit'!$D$34</f>
        <v>164.08</v>
      </c>
      <c r="G386" s="71"/>
    </row>
    <row r="387" spans="1:7" s="1" customFormat="1" x14ac:dyDescent="0.25">
      <c r="A387" s="171" t="s">
        <v>390</v>
      </c>
      <c r="B387" s="157">
        <v>179.08</v>
      </c>
      <c r="C387" s="158">
        <v>0</v>
      </c>
      <c r="D387" s="204">
        <f t="shared" ref="D387:D408" si="36">B387+C387</f>
        <v>179.08</v>
      </c>
      <c r="E387" s="210">
        <f t="shared" si="29"/>
        <v>15</v>
      </c>
      <c r="F387" s="213">
        <f>+'1A-Per Credit'!$D$34</f>
        <v>164.08</v>
      </c>
      <c r="G387" s="71"/>
    </row>
    <row r="388" spans="1:7" s="1" customFormat="1" x14ac:dyDescent="0.25">
      <c r="A388" s="171" t="s">
        <v>391</v>
      </c>
      <c r="B388" s="157">
        <v>164.08</v>
      </c>
      <c r="C388" s="158">
        <v>2.7</v>
      </c>
      <c r="D388" s="204">
        <f t="shared" si="35"/>
        <v>166.78</v>
      </c>
      <c r="E388" s="210">
        <f t="shared" si="29"/>
        <v>2.6999999999999886</v>
      </c>
      <c r="F388" s="213">
        <f>+'1A-Per Credit'!$D$34</f>
        <v>164.08</v>
      </c>
      <c r="G388" s="71"/>
    </row>
    <row r="389" spans="1:7" s="1" customFormat="1" x14ac:dyDescent="0.25">
      <c r="A389" s="171" t="s">
        <v>392</v>
      </c>
      <c r="B389" s="157">
        <v>167.08</v>
      </c>
      <c r="C389" s="158">
        <v>0</v>
      </c>
      <c r="D389" s="204">
        <f t="shared" si="36"/>
        <v>167.08</v>
      </c>
      <c r="E389" s="210">
        <f t="shared" si="29"/>
        <v>3</v>
      </c>
      <c r="F389" s="213">
        <f>+'1A-Per Credit'!$D$34</f>
        <v>164.08</v>
      </c>
      <c r="G389" s="71"/>
    </row>
    <row r="390" spans="1:7" s="1" customFormat="1" x14ac:dyDescent="0.25">
      <c r="A390" s="172" t="s">
        <v>393</v>
      </c>
      <c r="B390" s="157">
        <v>184.08</v>
      </c>
      <c r="C390" s="158">
        <v>-5</v>
      </c>
      <c r="D390" s="204">
        <f t="shared" si="36"/>
        <v>179.08</v>
      </c>
      <c r="E390" s="210">
        <f t="shared" ref="E390:E453" si="37">+D390-F390</f>
        <v>15</v>
      </c>
      <c r="F390" s="213">
        <f>+'1A-Per Credit'!$D$34</f>
        <v>164.08</v>
      </c>
      <c r="G390" s="71"/>
    </row>
    <row r="391" spans="1:7" s="1" customFormat="1" x14ac:dyDescent="0.25">
      <c r="A391" s="172" t="s">
        <v>148</v>
      </c>
      <c r="B391" s="157">
        <v>176.88</v>
      </c>
      <c r="C391" s="158">
        <f>29.42-12.8</f>
        <v>16.62</v>
      </c>
      <c r="D391" s="204">
        <f t="shared" si="36"/>
        <v>193.5</v>
      </c>
      <c r="E391" s="210">
        <f t="shared" si="37"/>
        <v>29.419999999999987</v>
      </c>
      <c r="F391" s="213">
        <f>+'1A-Per Credit'!$D$34</f>
        <v>164.08</v>
      </c>
      <c r="G391" s="71"/>
    </row>
    <row r="392" spans="1:7" s="1" customFormat="1" x14ac:dyDescent="0.25">
      <c r="A392" s="172" t="s">
        <v>149</v>
      </c>
      <c r="B392" s="157">
        <v>181.88</v>
      </c>
      <c r="C392" s="158">
        <f>34.15-17.8</f>
        <v>16.349999999999998</v>
      </c>
      <c r="D392" s="204">
        <f t="shared" si="36"/>
        <v>198.23</v>
      </c>
      <c r="E392" s="210">
        <f t="shared" si="37"/>
        <v>34.149999999999977</v>
      </c>
      <c r="F392" s="213">
        <f>+'1A-Per Credit'!$D$34</f>
        <v>164.08</v>
      </c>
      <c r="G392" s="71"/>
    </row>
    <row r="393" spans="1:7" s="1" customFormat="1" x14ac:dyDescent="0.25">
      <c r="A393" s="171" t="s">
        <v>394</v>
      </c>
      <c r="B393" s="157">
        <v>169.08</v>
      </c>
      <c r="C393" s="158">
        <v>0</v>
      </c>
      <c r="D393" s="204">
        <f t="shared" si="36"/>
        <v>169.08</v>
      </c>
      <c r="E393" s="210">
        <f t="shared" si="37"/>
        <v>5</v>
      </c>
      <c r="F393" s="213">
        <f>+'1A-Per Credit'!$D$34</f>
        <v>164.08</v>
      </c>
      <c r="G393" s="71"/>
    </row>
    <row r="394" spans="1:7" s="1" customFormat="1" x14ac:dyDescent="0.25">
      <c r="A394" s="171" t="s">
        <v>395</v>
      </c>
      <c r="B394" s="157">
        <v>167.08</v>
      </c>
      <c r="C394" s="158">
        <v>2</v>
      </c>
      <c r="D394" s="204">
        <f t="shared" si="36"/>
        <v>169.08</v>
      </c>
      <c r="E394" s="210">
        <f t="shared" si="37"/>
        <v>5</v>
      </c>
      <c r="F394" s="213">
        <f>+'1A-Per Credit'!$D$34</f>
        <v>164.08</v>
      </c>
      <c r="G394" s="71"/>
    </row>
    <row r="395" spans="1:7" x14ac:dyDescent="0.25">
      <c r="A395" s="172" t="s">
        <v>396</v>
      </c>
      <c r="B395" s="157">
        <v>226.08</v>
      </c>
      <c r="C395" s="158">
        <v>0</v>
      </c>
      <c r="D395" s="204">
        <f t="shared" si="36"/>
        <v>226.08</v>
      </c>
      <c r="E395" s="210">
        <f t="shared" si="37"/>
        <v>62</v>
      </c>
      <c r="F395" s="213">
        <f>+'1A-Per Credit'!$D$34</f>
        <v>164.08</v>
      </c>
      <c r="G395" s="72"/>
    </row>
    <row r="396" spans="1:7" x14ac:dyDescent="0.25">
      <c r="A396" s="171" t="s">
        <v>397</v>
      </c>
      <c r="B396" s="157">
        <v>199.08</v>
      </c>
      <c r="C396" s="158">
        <v>0</v>
      </c>
      <c r="D396" s="204">
        <f t="shared" si="36"/>
        <v>199.08</v>
      </c>
      <c r="E396" s="210">
        <f t="shared" si="37"/>
        <v>35</v>
      </c>
      <c r="F396" s="213">
        <f>+'1A-Per Credit'!$D$34</f>
        <v>164.08</v>
      </c>
      <c r="G396" s="72"/>
    </row>
    <row r="397" spans="1:7" x14ac:dyDescent="0.25">
      <c r="A397" s="171" t="s">
        <v>398</v>
      </c>
      <c r="B397" s="157">
        <v>179.08</v>
      </c>
      <c r="C397" s="158">
        <v>0</v>
      </c>
      <c r="D397" s="204">
        <f t="shared" si="36"/>
        <v>179.08</v>
      </c>
      <c r="E397" s="210">
        <f t="shared" si="37"/>
        <v>15</v>
      </c>
      <c r="F397" s="213">
        <f>+'1A-Per Credit'!$D$34</f>
        <v>164.08</v>
      </c>
      <c r="G397" s="72"/>
    </row>
    <row r="398" spans="1:7" x14ac:dyDescent="0.25">
      <c r="A398" s="171" t="s">
        <v>399</v>
      </c>
      <c r="B398" s="157">
        <v>167.08</v>
      </c>
      <c r="C398" s="158">
        <v>0</v>
      </c>
      <c r="D398" s="204">
        <f t="shared" si="36"/>
        <v>167.08</v>
      </c>
      <c r="E398" s="210">
        <f t="shared" si="37"/>
        <v>3</v>
      </c>
      <c r="F398" s="213">
        <f>+'1A-Per Credit'!$D$34</f>
        <v>164.08</v>
      </c>
      <c r="G398" s="72"/>
    </row>
    <row r="399" spans="1:7" x14ac:dyDescent="0.25">
      <c r="A399" s="171" t="s">
        <v>400</v>
      </c>
      <c r="B399" s="157">
        <v>164.08</v>
      </c>
      <c r="C399" s="158">
        <v>0</v>
      </c>
      <c r="D399" s="204">
        <f t="shared" si="36"/>
        <v>164.08</v>
      </c>
      <c r="E399" s="210">
        <f t="shared" si="37"/>
        <v>0</v>
      </c>
      <c r="F399" s="213">
        <f>+'1A-Per Credit'!$D$34</f>
        <v>164.08</v>
      </c>
      <c r="G399" s="72"/>
    </row>
    <row r="400" spans="1:7" x14ac:dyDescent="0.25">
      <c r="A400" s="171" t="s">
        <v>401</v>
      </c>
      <c r="B400" s="157">
        <v>179.08</v>
      </c>
      <c r="C400" s="158">
        <v>0</v>
      </c>
      <c r="D400" s="204">
        <f t="shared" si="36"/>
        <v>179.08</v>
      </c>
      <c r="E400" s="210">
        <f t="shared" si="37"/>
        <v>15</v>
      </c>
      <c r="F400" s="213">
        <f>+'1A-Per Credit'!$D$34</f>
        <v>164.08</v>
      </c>
      <c r="G400" s="72"/>
    </row>
    <row r="401" spans="1:7" x14ac:dyDescent="0.25">
      <c r="A401" s="171" t="s">
        <v>402</v>
      </c>
      <c r="B401" s="157">
        <v>184.08</v>
      </c>
      <c r="C401" s="158">
        <v>0</v>
      </c>
      <c r="D401" s="204">
        <f t="shared" si="36"/>
        <v>184.08</v>
      </c>
      <c r="E401" s="210">
        <f t="shared" si="37"/>
        <v>20</v>
      </c>
      <c r="F401" s="213">
        <f>+'1A-Per Credit'!$D$34</f>
        <v>164.08</v>
      </c>
      <c r="G401" s="72"/>
    </row>
    <row r="402" spans="1:7" x14ac:dyDescent="0.25">
      <c r="A402" s="171" t="s">
        <v>403</v>
      </c>
      <c r="B402" s="157">
        <v>289.07</v>
      </c>
      <c r="C402" s="158">
        <v>0</v>
      </c>
      <c r="D402" s="204">
        <f t="shared" si="36"/>
        <v>289.07</v>
      </c>
      <c r="E402" s="210">
        <f t="shared" si="37"/>
        <v>124.98999999999998</v>
      </c>
      <c r="F402" s="213">
        <f>+'1A-Per Credit'!$D$34</f>
        <v>164.08</v>
      </c>
      <c r="G402" s="72"/>
    </row>
    <row r="403" spans="1:7" s="1" customFormat="1" x14ac:dyDescent="0.25">
      <c r="A403" s="171" t="s">
        <v>404</v>
      </c>
      <c r="B403" s="157">
        <v>179.08</v>
      </c>
      <c r="C403" s="158">
        <f>26.34-15</f>
        <v>11.34</v>
      </c>
      <c r="D403" s="204">
        <f t="shared" si="36"/>
        <v>190.42000000000002</v>
      </c>
      <c r="E403" s="210">
        <f t="shared" si="37"/>
        <v>26.340000000000003</v>
      </c>
      <c r="F403" s="213">
        <f>+'1A-Per Credit'!$D$34</f>
        <v>164.08</v>
      </c>
      <c r="G403" s="71"/>
    </row>
    <row r="404" spans="1:7" s="1" customFormat="1" x14ac:dyDescent="0.25">
      <c r="A404" s="171" t="s">
        <v>141</v>
      </c>
      <c r="B404" s="157">
        <v>174.88</v>
      </c>
      <c r="C404" s="158">
        <v>0</v>
      </c>
      <c r="D404" s="204">
        <f t="shared" si="36"/>
        <v>174.88</v>
      </c>
      <c r="E404" s="210">
        <f t="shared" si="37"/>
        <v>10.799999999999983</v>
      </c>
      <c r="F404" s="213">
        <f>+'1A-Per Credit'!$D$34</f>
        <v>164.08</v>
      </c>
      <c r="G404" s="71"/>
    </row>
    <row r="405" spans="1:7" s="1" customFormat="1" x14ac:dyDescent="0.25">
      <c r="A405" s="171" t="s">
        <v>405</v>
      </c>
      <c r="B405" s="157">
        <v>194.08</v>
      </c>
      <c r="C405" s="158">
        <v>0</v>
      </c>
      <c r="D405" s="204">
        <f t="shared" si="36"/>
        <v>194.08</v>
      </c>
      <c r="E405" s="210">
        <f t="shared" si="37"/>
        <v>30</v>
      </c>
      <c r="F405" s="213">
        <f>+'1A-Per Credit'!$D$34</f>
        <v>164.08</v>
      </c>
      <c r="G405" s="71"/>
    </row>
    <row r="406" spans="1:7" s="1" customFormat="1" x14ac:dyDescent="0.25">
      <c r="A406" s="171" t="s">
        <v>144</v>
      </c>
      <c r="B406" s="157">
        <v>179.08</v>
      </c>
      <c r="C406" s="158">
        <f>26.13-15</f>
        <v>11.129999999999999</v>
      </c>
      <c r="D406" s="204">
        <f t="shared" si="36"/>
        <v>190.21</v>
      </c>
      <c r="E406" s="210">
        <f t="shared" si="37"/>
        <v>26.129999999999995</v>
      </c>
      <c r="F406" s="213">
        <f>+'1A-Per Credit'!$D$34</f>
        <v>164.08</v>
      </c>
      <c r="G406" s="71"/>
    </row>
    <row r="407" spans="1:7" s="1" customFormat="1" x14ac:dyDescent="0.25">
      <c r="A407" s="171" t="s">
        <v>406</v>
      </c>
      <c r="B407" s="157">
        <v>174.08</v>
      </c>
      <c r="C407" s="158">
        <v>2</v>
      </c>
      <c r="D407" s="204">
        <f t="shared" si="36"/>
        <v>176.08</v>
      </c>
      <c r="E407" s="210">
        <f t="shared" si="37"/>
        <v>12</v>
      </c>
      <c r="F407" s="213">
        <f>+'1A-Per Credit'!$D$34</f>
        <v>164.08</v>
      </c>
      <c r="G407" s="71"/>
    </row>
    <row r="408" spans="1:7" ht="16.5" thickBot="1" x14ac:dyDescent="0.3">
      <c r="A408" s="171" t="s">
        <v>105</v>
      </c>
      <c r="B408" s="157">
        <v>174.08</v>
      </c>
      <c r="C408" s="158">
        <v>0</v>
      </c>
      <c r="D408" s="204">
        <f t="shared" si="36"/>
        <v>174.08</v>
      </c>
      <c r="E408" s="210">
        <f t="shared" si="37"/>
        <v>10</v>
      </c>
      <c r="F408" s="213">
        <f>+'1A-Per Credit'!$D$34</f>
        <v>164.08</v>
      </c>
      <c r="G408" s="72"/>
    </row>
    <row r="409" spans="1:7" ht="16.5" thickBot="1" x14ac:dyDescent="0.3">
      <c r="A409" s="122" t="s">
        <v>37</v>
      </c>
      <c r="B409" s="123"/>
      <c r="C409" s="123"/>
      <c r="D409" s="123"/>
      <c r="E409" s="200"/>
      <c r="F409" s="202"/>
      <c r="G409" s="72"/>
    </row>
    <row r="410" spans="1:7" ht="15.75" customHeight="1" x14ac:dyDescent="0.25">
      <c r="A410" s="156" t="s">
        <v>407</v>
      </c>
      <c r="B410" s="173">
        <v>186.98</v>
      </c>
      <c r="C410" s="158">
        <v>0</v>
      </c>
      <c r="D410" s="204">
        <f t="shared" ref="D410:D417" si="38">B410+C410</f>
        <v>186.98</v>
      </c>
      <c r="E410" s="210">
        <f t="shared" si="37"/>
        <v>25.289999999999992</v>
      </c>
      <c r="F410" s="211">
        <f>+'1A-Per Credit'!$D$35</f>
        <v>161.69</v>
      </c>
      <c r="G410" s="72"/>
    </row>
    <row r="411" spans="1:7" x14ac:dyDescent="0.25">
      <c r="A411" s="156" t="s">
        <v>408</v>
      </c>
      <c r="B411" s="173">
        <v>181.69</v>
      </c>
      <c r="C411" s="158">
        <v>0</v>
      </c>
      <c r="D411" s="204">
        <f t="shared" si="38"/>
        <v>181.69</v>
      </c>
      <c r="E411" s="210">
        <f t="shared" si="37"/>
        <v>20</v>
      </c>
      <c r="F411" s="211">
        <f>+'1A-Per Credit'!$D$35</f>
        <v>161.69</v>
      </c>
      <c r="G411" s="72"/>
    </row>
    <row r="412" spans="1:7" x14ac:dyDescent="0.25">
      <c r="A412" s="156" t="s">
        <v>409</v>
      </c>
      <c r="B412" s="173">
        <v>181.52</v>
      </c>
      <c r="C412" s="158">
        <v>0</v>
      </c>
      <c r="D412" s="204">
        <f t="shared" si="38"/>
        <v>181.52</v>
      </c>
      <c r="E412" s="210">
        <f t="shared" si="37"/>
        <v>19.830000000000013</v>
      </c>
      <c r="F412" s="211">
        <f>+'1A-Per Credit'!$D$35</f>
        <v>161.69</v>
      </c>
      <c r="G412" s="72"/>
    </row>
    <row r="413" spans="1:7" x14ac:dyDescent="0.25">
      <c r="A413" s="156" t="s">
        <v>336</v>
      </c>
      <c r="B413" s="173">
        <v>218.01</v>
      </c>
      <c r="C413" s="158">
        <v>0</v>
      </c>
      <c r="D413" s="204">
        <f t="shared" si="38"/>
        <v>218.01</v>
      </c>
      <c r="E413" s="210">
        <f t="shared" si="37"/>
        <v>56.319999999999993</v>
      </c>
      <c r="F413" s="211">
        <f>+'1A-Per Credit'!$D$35</f>
        <v>161.69</v>
      </c>
      <c r="G413" s="72"/>
    </row>
    <row r="414" spans="1:7" x14ac:dyDescent="0.25">
      <c r="A414" s="156" t="s">
        <v>410</v>
      </c>
      <c r="B414" s="173">
        <v>197.42</v>
      </c>
      <c r="C414" s="158">
        <v>0</v>
      </c>
      <c r="D414" s="204">
        <f t="shared" si="38"/>
        <v>197.42</v>
      </c>
      <c r="E414" s="210">
        <f t="shared" si="37"/>
        <v>35.72999999999999</v>
      </c>
      <c r="F414" s="211">
        <f>+'1A-Per Credit'!$D$35</f>
        <v>161.69</v>
      </c>
      <c r="G414" s="72"/>
    </row>
    <row r="415" spans="1:7" x14ac:dyDescent="0.25">
      <c r="A415" s="156" t="s">
        <v>411</v>
      </c>
      <c r="B415" s="173">
        <v>175.88</v>
      </c>
      <c r="C415" s="158">
        <v>0</v>
      </c>
      <c r="D415" s="204">
        <f t="shared" si="38"/>
        <v>175.88</v>
      </c>
      <c r="E415" s="210">
        <f t="shared" si="37"/>
        <v>14.189999999999998</v>
      </c>
      <c r="F415" s="211">
        <f>+'1A-Per Credit'!$D$35</f>
        <v>161.69</v>
      </c>
      <c r="G415" s="72"/>
    </row>
    <row r="416" spans="1:7" s="1" customFormat="1" x14ac:dyDescent="0.25">
      <c r="A416" s="156" t="s">
        <v>1056</v>
      </c>
      <c r="B416" s="173">
        <v>0</v>
      </c>
      <c r="C416" s="158">
        <v>0</v>
      </c>
      <c r="D416" s="204">
        <v>199.05</v>
      </c>
      <c r="E416" s="210">
        <f t="shared" si="37"/>
        <v>37.360000000000014</v>
      </c>
      <c r="F416" s="211">
        <f>+'1A-Per Credit'!$D$35</f>
        <v>161.69</v>
      </c>
      <c r="G416" s="71"/>
    </row>
    <row r="417" spans="1:14" ht="16.5" thickBot="1" x14ac:dyDescent="0.3">
      <c r="A417" s="156" t="s">
        <v>412</v>
      </c>
      <c r="B417" s="173">
        <v>211.69</v>
      </c>
      <c r="C417" s="158">
        <v>0</v>
      </c>
      <c r="D417" s="204">
        <f t="shared" si="38"/>
        <v>211.69</v>
      </c>
      <c r="E417" s="210">
        <f t="shared" si="37"/>
        <v>50</v>
      </c>
      <c r="F417" s="211">
        <f>+'1A-Per Credit'!$D$35</f>
        <v>161.69</v>
      </c>
      <c r="G417" s="72"/>
    </row>
    <row r="418" spans="1:14" ht="16.5" thickBot="1" x14ac:dyDescent="0.3">
      <c r="A418" s="122" t="s">
        <v>39</v>
      </c>
      <c r="B418" s="123"/>
      <c r="C418" s="123"/>
      <c r="D418" s="123"/>
      <c r="E418" s="200"/>
      <c r="F418" s="202"/>
      <c r="G418" s="72"/>
    </row>
    <row r="419" spans="1:14" ht="16.5" thickBot="1" x14ac:dyDescent="0.3">
      <c r="A419" s="156" t="s">
        <v>413</v>
      </c>
      <c r="B419" s="157">
        <v>163.58000000000001</v>
      </c>
      <c r="C419" s="158">
        <v>0</v>
      </c>
      <c r="D419" s="204">
        <f t="shared" ref="D419" si="39">B419+C419</f>
        <v>163.58000000000001</v>
      </c>
      <c r="E419" s="210">
        <f t="shared" si="37"/>
        <v>2.4000000000000057</v>
      </c>
      <c r="F419" s="211">
        <f>+'1A-Per Credit'!$D$37</f>
        <v>161.18</v>
      </c>
      <c r="G419" s="72"/>
    </row>
    <row r="420" spans="1:14" ht="16.5" thickBot="1" x14ac:dyDescent="0.3">
      <c r="A420" s="122" t="s">
        <v>73</v>
      </c>
      <c r="B420" s="123"/>
      <c r="C420" s="123"/>
      <c r="D420" s="123"/>
      <c r="E420" s="200"/>
      <c r="F420" s="202"/>
      <c r="G420" s="72"/>
    </row>
    <row r="421" spans="1:14" x14ac:dyDescent="0.25">
      <c r="A421" s="156" t="s">
        <v>414</v>
      </c>
      <c r="B421" s="157">
        <v>412.5</v>
      </c>
      <c r="C421" s="158">
        <v>10</v>
      </c>
      <c r="D421" s="204">
        <f t="shared" ref="D421:D433" si="40">B421+C421</f>
        <v>422.5</v>
      </c>
      <c r="E421" s="210">
        <f t="shared" si="37"/>
        <v>20</v>
      </c>
      <c r="F421" s="213">
        <f>+'1C-Graduate '!$D$10</f>
        <v>402.5</v>
      </c>
      <c r="G421" s="71"/>
      <c r="H421" s="1"/>
      <c r="I421" s="1"/>
      <c r="J421" s="1"/>
      <c r="K421" s="1"/>
      <c r="L421" s="1"/>
      <c r="M421" s="1"/>
      <c r="N421" s="1"/>
    </row>
    <row r="422" spans="1:14" x14ac:dyDescent="0.25">
      <c r="A422" s="156" t="s">
        <v>415</v>
      </c>
      <c r="B422" s="157">
        <v>446</v>
      </c>
      <c r="C422" s="158">
        <v>14</v>
      </c>
      <c r="D422" s="204">
        <f t="shared" si="40"/>
        <v>460</v>
      </c>
      <c r="E422" s="210">
        <f t="shared" si="37"/>
        <v>57.5</v>
      </c>
      <c r="F422" s="213">
        <f>+'1C-Graduate '!$D$10</f>
        <v>402.5</v>
      </c>
      <c r="G422" s="71"/>
      <c r="H422" s="1"/>
      <c r="I422" s="1"/>
      <c r="J422" s="1"/>
      <c r="K422" s="1"/>
      <c r="L422" s="1"/>
      <c r="M422" s="1"/>
      <c r="N422" s="1"/>
    </row>
    <row r="423" spans="1:14" x14ac:dyDescent="0.25">
      <c r="A423" s="156" t="s">
        <v>416</v>
      </c>
      <c r="B423" s="157">
        <v>270.7</v>
      </c>
      <c r="C423" s="158">
        <v>0</v>
      </c>
      <c r="D423" s="204">
        <f t="shared" si="40"/>
        <v>270.7</v>
      </c>
      <c r="E423" s="210">
        <f t="shared" si="37"/>
        <v>27.699999999999989</v>
      </c>
      <c r="F423" s="213">
        <f>+'1B-Banded'!$E$22</f>
        <v>243</v>
      </c>
      <c r="G423" s="71"/>
      <c r="H423" s="1"/>
      <c r="I423" s="1"/>
      <c r="J423" s="1"/>
      <c r="K423" s="1"/>
      <c r="L423" s="1"/>
      <c r="M423" s="1"/>
      <c r="N423" s="1"/>
    </row>
    <row r="424" spans="1:14" x14ac:dyDescent="0.25">
      <c r="A424" s="156" t="s">
        <v>417</v>
      </c>
      <c r="B424" s="157">
        <v>270.14999999999998</v>
      </c>
      <c r="C424" s="158">
        <v>0</v>
      </c>
      <c r="D424" s="204">
        <f t="shared" si="40"/>
        <v>270.14999999999998</v>
      </c>
      <c r="E424" s="210">
        <f t="shared" si="37"/>
        <v>27.149999999999977</v>
      </c>
      <c r="F424" s="213">
        <f>+'1B-Banded'!$E$22</f>
        <v>243</v>
      </c>
      <c r="G424" s="71"/>
      <c r="H424" s="1"/>
      <c r="I424" s="1"/>
      <c r="J424" s="1"/>
      <c r="K424" s="1"/>
      <c r="L424" s="1"/>
      <c r="M424" s="1"/>
      <c r="N424" s="1"/>
    </row>
    <row r="425" spans="1:14" x14ac:dyDescent="0.25">
      <c r="A425" s="156" t="s">
        <v>418</v>
      </c>
      <c r="B425" s="157">
        <v>250.6</v>
      </c>
      <c r="C425" s="158">
        <v>0</v>
      </c>
      <c r="D425" s="204">
        <f t="shared" si="40"/>
        <v>250.6</v>
      </c>
      <c r="E425" s="210">
        <f t="shared" si="37"/>
        <v>7.5999999999999943</v>
      </c>
      <c r="F425" s="213">
        <f>+'1B-Banded'!$E$22</f>
        <v>243</v>
      </c>
      <c r="G425" s="71"/>
      <c r="H425" s="1"/>
      <c r="I425" s="1"/>
      <c r="J425" s="1"/>
      <c r="K425" s="1"/>
      <c r="L425" s="1"/>
      <c r="M425" s="1"/>
      <c r="N425" s="1"/>
    </row>
    <row r="426" spans="1:14" s="1" customFormat="1" x14ac:dyDescent="0.25">
      <c r="A426" s="156" t="s">
        <v>419</v>
      </c>
      <c r="B426" s="161">
        <v>412.5</v>
      </c>
      <c r="C426" s="158">
        <v>10</v>
      </c>
      <c r="D426" s="204">
        <f t="shared" si="40"/>
        <v>422.5</v>
      </c>
      <c r="E426" s="210">
        <f t="shared" si="37"/>
        <v>20</v>
      </c>
      <c r="F426" s="213">
        <f>+'1C-Graduate '!$D$10</f>
        <v>402.5</v>
      </c>
      <c r="G426" s="71"/>
    </row>
    <row r="427" spans="1:14" x14ac:dyDescent="0.25">
      <c r="A427" s="156" t="s">
        <v>420</v>
      </c>
      <c r="B427" s="161">
        <v>412.5</v>
      </c>
      <c r="C427" s="158">
        <v>0</v>
      </c>
      <c r="D427" s="204">
        <f t="shared" si="40"/>
        <v>412.5</v>
      </c>
      <c r="E427" s="210">
        <f t="shared" si="37"/>
        <v>10</v>
      </c>
      <c r="F427" s="213">
        <f>+'1C-Graduate '!$D$10</f>
        <v>402.5</v>
      </c>
      <c r="G427" s="71"/>
      <c r="H427" s="1"/>
      <c r="I427" s="1"/>
      <c r="J427" s="1"/>
      <c r="K427" s="1"/>
      <c r="L427" s="1"/>
      <c r="M427" s="1"/>
      <c r="N427" s="1"/>
    </row>
    <row r="428" spans="1:14" x14ac:dyDescent="0.25">
      <c r="A428" s="156" t="s">
        <v>421</v>
      </c>
      <c r="B428" s="161">
        <v>446</v>
      </c>
      <c r="C428" s="158">
        <v>14</v>
      </c>
      <c r="D428" s="204">
        <f t="shared" si="40"/>
        <v>460</v>
      </c>
      <c r="E428" s="210">
        <f t="shared" si="37"/>
        <v>57.5</v>
      </c>
      <c r="F428" s="213">
        <f>+'1C-Graduate '!$D$10</f>
        <v>402.5</v>
      </c>
      <c r="G428" s="71"/>
      <c r="H428" s="1"/>
      <c r="I428" s="1"/>
      <c r="J428" s="1"/>
      <c r="K428" s="1"/>
      <c r="L428" s="1"/>
      <c r="M428" s="1"/>
      <c r="N428" s="1"/>
    </row>
    <row r="429" spans="1:14" x14ac:dyDescent="0.25">
      <c r="A429" s="156" t="s">
        <v>422</v>
      </c>
      <c r="B429" s="161">
        <v>446</v>
      </c>
      <c r="C429" s="158">
        <v>14</v>
      </c>
      <c r="D429" s="204">
        <f t="shared" si="40"/>
        <v>460</v>
      </c>
      <c r="E429" s="210">
        <f t="shared" si="37"/>
        <v>57.5</v>
      </c>
      <c r="F429" s="213">
        <f>+'1C-Graduate '!$D$10</f>
        <v>402.5</v>
      </c>
      <c r="G429" s="71"/>
      <c r="H429" s="1"/>
      <c r="I429" s="1"/>
      <c r="J429" s="1"/>
      <c r="K429" s="1"/>
      <c r="L429" s="1"/>
      <c r="M429" s="1"/>
      <c r="N429" s="1"/>
    </row>
    <row r="430" spans="1:14" ht="31.5" x14ac:dyDescent="0.25">
      <c r="A430" s="156" t="s">
        <v>423</v>
      </c>
      <c r="B430" s="161">
        <v>260</v>
      </c>
      <c r="C430" s="158">
        <v>0</v>
      </c>
      <c r="D430" s="204">
        <f t="shared" si="40"/>
        <v>260</v>
      </c>
      <c r="E430" s="210">
        <f t="shared" si="37"/>
        <v>17</v>
      </c>
      <c r="F430" s="213">
        <f>+'1B-Banded'!$E$22</f>
        <v>243</v>
      </c>
      <c r="G430" s="72"/>
    </row>
    <row r="431" spans="1:14" x14ac:dyDescent="0.25">
      <c r="A431" s="156" t="s">
        <v>424</v>
      </c>
      <c r="B431" s="161">
        <v>259.25</v>
      </c>
      <c r="C431" s="158">
        <v>0</v>
      </c>
      <c r="D431" s="204">
        <f t="shared" si="40"/>
        <v>259.25</v>
      </c>
      <c r="E431" s="210">
        <f t="shared" si="37"/>
        <v>16.25</v>
      </c>
      <c r="F431" s="213">
        <f>+'1B-Banded'!$E$22</f>
        <v>243</v>
      </c>
      <c r="G431" s="72"/>
    </row>
    <row r="432" spans="1:14" x14ac:dyDescent="0.25">
      <c r="A432" s="156" t="s">
        <v>425</v>
      </c>
      <c r="B432" s="161">
        <v>292.5</v>
      </c>
      <c r="C432" s="158">
        <v>0</v>
      </c>
      <c r="D432" s="204">
        <f t="shared" si="40"/>
        <v>292.5</v>
      </c>
      <c r="E432" s="210">
        <f t="shared" si="37"/>
        <v>49.5</v>
      </c>
      <c r="F432" s="213">
        <f>+'1B-Banded'!$E$22</f>
        <v>243</v>
      </c>
      <c r="G432" s="72"/>
    </row>
    <row r="433" spans="1:7" ht="16.5" thickBot="1" x14ac:dyDescent="0.3">
      <c r="A433" s="156" t="s">
        <v>426</v>
      </c>
      <c r="B433" s="161">
        <v>292.5</v>
      </c>
      <c r="C433" s="158">
        <v>0</v>
      </c>
      <c r="D433" s="204">
        <f t="shared" si="40"/>
        <v>292.5</v>
      </c>
      <c r="E433" s="210">
        <f t="shared" si="37"/>
        <v>49.5</v>
      </c>
      <c r="F433" s="213">
        <f>+'1B-Banded'!$E$22</f>
        <v>243</v>
      </c>
      <c r="G433" s="72"/>
    </row>
    <row r="434" spans="1:7" ht="16.5" thickBot="1" x14ac:dyDescent="0.3">
      <c r="A434" s="122" t="s">
        <v>74</v>
      </c>
      <c r="B434" s="123"/>
      <c r="C434" s="123"/>
      <c r="D434" s="123"/>
      <c r="E434" s="200"/>
      <c r="F434" s="202"/>
      <c r="G434" s="72"/>
    </row>
    <row r="435" spans="1:7" x14ac:dyDescent="0.25">
      <c r="A435" s="156" t="s">
        <v>427</v>
      </c>
      <c r="B435" s="161">
        <v>276.94</v>
      </c>
      <c r="C435" s="158">
        <v>0</v>
      </c>
      <c r="D435" s="204">
        <f t="shared" ref="D435:D459" si="41">B435+C435</f>
        <v>276.94</v>
      </c>
      <c r="E435" s="210">
        <f t="shared" si="37"/>
        <v>35.94</v>
      </c>
      <c r="F435" s="211">
        <f>+'1B-Banded'!$E$18</f>
        <v>241</v>
      </c>
      <c r="G435" s="72"/>
    </row>
    <row r="436" spans="1:7" x14ac:dyDescent="0.25">
      <c r="A436" s="156" t="s">
        <v>428</v>
      </c>
      <c r="B436" s="157">
        <v>241</v>
      </c>
      <c r="C436" s="158">
        <v>0</v>
      </c>
      <c r="D436" s="204">
        <f t="shared" si="41"/>
        <v>241</v>
      </c>
      <c r="E436" s="210">
        <f t="shared" si="37"/>
        <v>0</v>
      </c>
      <c r="F436" s="211">
        <f>+'1B-Banded'!$E$18</f>
        <v>241</v>
      </c>
      <c r="G436" s="72"/>
    </row>
    <row r="437" spans="1:7" x14ac:dyDescent="0.25">
      <c r="A437" s="156" t="s">
        <v>429</v>
      </c>
      <c r="B437" s="157">
        <v>273.33</v>
      </c>
      <c r="C437" s="158">
        <v>0</v>
      </c>
      <c r="D437" s="204">
        <f t="shared" si="41"/>
        <v>273.33</v>
      </c>
      <c r="E437" s="210">
        <f t="shared" si="37"/>
        <v>32.329999999999984</v>
      </c>
      <c r="F437" s="211">
        <f>+'1B-Banded'!$E$18</f>
        <v>241</v>
      </c>
      <c r="G437" s="72"/>
    </row>
    <row r="438" spans="1:7" x14ac:dyDescent="0.25">
      <c r="A438" s="156" t="s">
        <v>430</v>
      </c>
      <c r="B438" s="157">
        <v>779.55</v>
      </c>
      <c r="C438" s="158">
        <v>31.18</v>
      </c>
      <c r="D438" s="204">
        <f t="shared" si="41"/>
        <v>810.7299999999999</v>
      </c>
      <c r="E438" s="210">
        <f t="shared" si="37"/>
        <v>411.9799999999999</v>
      </c>
      <c r="F438" s="211">
        <f>+'1C-Graduate '!$D$11</f>
        <v>398.75</v>
      </c>
      <c r="G438" s="72"/>
    </row>
    <row r="439" spans="1:7" x14ac:dyDescent="0.25">
      <c r="A439" s="156" t="s">
        <v>431</v>
      </c>
      <c r="B439" s="157">
        <v>597.66</v>
      </c>
      <c r="C439" s="158">
        <v>23.91</v>
      </c>
      <c r="D439" s="204">
        <f t="shared" si="41"/>
        <v>621.56999999999994</v>
      </c>
      <c r="E439" s="210">
        <f t="shared" si="37"/>
        <v>222.81999999999994</v>
      </c>
      <c r="F439" s="211">
        <f>+'1C-Graduate '!$D$11</f>
        <v>398.75</v>
      </c>
      <c r="G439" s="72"/>
    </row>
    <row r="440" spans="1:7" x14ac:dyDescent="0.25">
      <c r="A440" s="156" t="s">
        <v>432</v>
      </c>
      <c r="B440" s="157">
        <v>779.55</v>
      </c>
      <c r="C440" s="158">
        <v>31.18</v>
      </c>
      <c r="D440" s="204">
        <f t="shared" si="41"/>
        <v>810.7299999999999</v>
      </c>
      <c r="E440" s="210">
        <f t="shared" si="37"/>
        <v>411.9799999999999</v>
      </c>
      <c r="F440" s="211">
        <f>+'1C-Graduate '!$D$11</f>
        <v>398.75</v>
      </c>
      <c r="G440" s="72"/>
    </row>
    <row r="441" spans="1:7" x14ac:dyDescent="0.25">
      <c r="A441" s="156" t="s">
        <v>433</v>
      </c>
      <c r="B441" s="157">
        <v>779.55</v>
      </c>
      <c r="C441" s="158">
        <v>31.18</v>
      </c>
      <c r="D441" s="204">
        <f t="shared" si="41"/>
        <v>810.7299999999999</v>
      </c>
      <c r="E441" s="210">
        <f t="shared" si="37"/>
        <v>411.9799999999999</v>
      </c>
      <c r="F441" s="211">
        <f>+'1C-Graduate '!$D$11</f>
        <v>398.75</v>
      </c>
      <c r="G441" s="72"/>
    </row>
    <row r="442" spans="1:7" x14ac:dyDescent="0.25">
      <c r="A442" s="156" t="s">
        <v>434</v>
      </c>
      <c r="B442" s="157">
        <v>383.41</v>
      </c>
      <c r="C442" s="158">
        <v>15.34</v>
      </c>
      <c r="D442" s="204">
        <f t="shared" si="41"/>
        <v>398.75</v>
      </c>
      <c r="E442" s="210">
        <f t="shared" si="37"/>
        <v>0</v>
      </c>
      <c r="F442" s="211">
        <f>+'1C-Graduate '!$D$11</f>
        <v>398.75</v>
      </c>
      <c r="G442" s="72"/>
    </row>
    <row r="443" spans="1:7" x14ac:dyDescent="0.25">
      <c r="A443" s="156" t="s">
        <v>435</v>
      </c>
      <c r="B443" s="157">
        <v>421.23</v>
      </c>
      <c r="C443" s="158">
        <f>16.85-3.74</f>
        <v>13.110000000000001</v>
      </c>
      <c r="D443" s="204">
        <f t="shared" si="41"/>
        <v>434.34000000000003</v>
      </c>
      <c r="E443" s="210">
        <f t="shared" si="37"/>
        <v>35.590000000000032</v>
      </c>
      <c r="F443" s="211">
        <f>+'1C-Graduate '!$D$11</f>
        <v>398.75</v>
      </c>
      <c r="G443" s="72"/>
    </row>
    <row r="444" spans="1:7" x14ac:dyDescent="0.25">
      <c r="A444" s="156" t="s">
        <v>436</v>
      </c>
      <c r="B444" s="157">
        <v>455.83</v>
      </c>
      <c r="C444" s="158">
        <f>18.23-31.93</f>
        <v>-13.7</v>
      </c>
      <c r="D444" s="204">
        <f t="shared" si="41"/>
        <v>442.13</v>
      </c>
      <c r="E444" s="210">
        <f t="shared" si="37"/>
        <v>43.379999999999995</v>
      </c>
      <c r="F444" s="211">
        <f>+'1C-Graduate '!$D$11</f>
        <v>398.75</v>
      </c>
      <c r="G444" s="72"/>
    </row>
    <row r="445" spans="1:7" x14ac:dyDescent="0.25">
      <c r="A445" s="156" t="s">
        <v>437</v>
      </c>
      <c r="B445" s="157">
        <v>455.83</v>
      </c>
      <c r="C445" s="158">
        <f>18.23-5.31</f>
        <v>12.920000000000002</v>
      </c>
      <c r="D445" s="204">
        <f t="shared" si="41"/>
        <v>468.75</v>
      </c>
      <c r="E445" s="210">
        <f t="shared" si="37"/>
        <v>70</v>
      </c>
      <c r="F445" s="211">
        <f>+'1C-Graduate '!$D$11</f>
        <v>398.75</v>
      </c>
      <c r="G445" s="72"/>
    </row>
    <row r="446" spans="1:7" x14ac:dyDescent="0.25">
      <c r="A446" s="156" t="s">
        <v>438</v>
      </c>
      <c r="B446" s="157">
        <v>435.98</v>
      </c>
      <c r="C446" s="158">
        <f>17.44-19.08</f>
        <v>-1.639999999999997</v>
      </c>
      <c r="D446" s="204">
        <f t="shared" si="41"/>
        <v>434.34000000000003</v>
      </c>
      <c r="E446" s="210">
        <f t="shared" si="37"/>
        <v>35.590000000000032</v>
      </c>
      <c r="F446" s="211">
        <f>+'1C-Graduate '!$D$11</f>
        <v>398.75</v>
      </c>
      <c r="G446" s="72"/>
    </row>
    <row r="447" spans="1:7" x14ac:dyDescent="0.25">
      <c r="A447" s="156" t="s">
        <v>439</v>
      </c>
      <c r="B447" s="157">
        <v>276.58999999999997</v>
      </c>
      <c r="C447" s="158">
        <v>0</v>
      </c>
      <c r="D447" s="204">
        <f t="shared" si="41"/>
        <v>276.58999999999997</v>
      </c>
      <c r="E447" s="210">
        <f t="shared" si="37"/>
        <v>35.589999999999975</v>
      </c>
      <c r="F447" s="211">
        <f>+'1B-Banded'!$E$18</f>
        <v>241</v>
      </c>
      <c r="G447" s="72"/>
    </row>
    <row r="448" spans="1:7" x14ac:dyDescent="0.25">
      <c r="A448" s="156" t="s">
        <v>440</v>
      </c>
      <c r="B448" s="157">
        <v>566.66</v>
      </c>
      <c r="C448" s="158">
        <v>22.67</v>
      </c>
      <c r="D448" s="204">
        <f t="shared" si="41"/>
        <v>589.32999999999993</v>
      </c>
      <c r="E448" s="210">
        <f t="shared" si="37"/>
        <v>190.57999999999993</v>
      </c>
      <c r="F448" s="211">
        <f>+'1C-Graduate '!$D$11</f>
        <v>398.75</v>
      </c>
      <c r="G448" s="72"/>
    </row>
    <row r="449" spans="1:7" x14ac:dyDescent="0.25">
      <c r="A449" s="156" t="s">
        <v>441</v>
      </c>
      <c r="B449" s="157">
        <v>276.58999999999997</v>
      </c>
      <c r="C449" s="158">
        <v>0</v>
      </c>
      <c r="D449" s="204">
        <f t="shared" si="41"/>
        <v>276.58999999999997</v>
      </c>
      <c r="E449" s="210">
        <f t="shared" si="37"/>
        <v>35.589999999999975</v>
      </c>
      <c r="F449" s="211">
        <f>+'1B-Banded'!$E$18</f>
        <v>241</v>
      </c>
      <c r="G449" s="72"/>
    </row>
    <row r="450" spans="1:7" x14ac:dyDescent="0.25">
      <c r="A450" s="156" t="s">
        <v>442</v>
      </c>
      <c r="B450" s="157">
        <v>311</v>
      </c>
      <c r="C450" s="158">
        <v>-26.62</v>
      </c>
      <c r="D450" s="204">
        <f t="shared" si="41"/>
        <v>284.38</v>
      </c>
      <c r="E450" s="210">
        <f t="shared" si="37"/>
        <v>43.379999999999995</v>
      </c>
      <c r="F450" s="211">
        <f>+'1B-Banded'!$E$18</f>
        <v>241</v>
      </c>
      <c r="G450" s="72"/>
    </row>
    <row r="451" spans="1:7" x14ac:dyDescent="0.25">
      <c r="A451" s="156" t="s">
        <v>443</v>
      </c>
      <c r="B451" s="157">
        <v>311</v>
      </c>
      <c r="C451" s="158">
        <v>0</v>
      </c>
      <c r="D451" s="204">
        <f t="shared" si="41"/>
        <v>311</v>
      </c>
      <c r="E451" s="210">
        <f t="shared" si="37"/>
        <v>70</v>
      </c>
      <c r="F451" s="211">
        <f>+'1B-Banded'!$E$18</f>
        <v>241</v>
      </c>
      <c r="G451" s="72"/>
    </row>
    <row r="452" spans="1:7" x14ac:dyDescent="0.25">
      <c r="A452" s="156" t="s">
        <v>444</v>
      </c>
      <c r="B452" s="157">
        <v>435.98</v>
      </c>
      <c r="C452" s="158">
        <f>17.44-11.29</f>
        <v>6.1500000000000021</v>
      </c>
      <c r="D452" s="204">
        <f t="shared" si="41"/>
        <v>442.13</v>
      </c>
      <c r="E452" s="210">
        <f t="shared" si="37"/>
        <v>43.379999999999995</v>
      </c>
      <c r="F452" s="211">
        <f>+'1C-Graduate '!$D$11</f>
        <v>398.75</v>
      </c>
      <c r="G452" s="72"/>
    </row>
    <row r="453" spans="1:7" x14ac:dyDescent="0.25">
      <c r="A453" s="156" t="s">
        <v>445</v>
      </c>
      <c r="B453" s="157">
        <v>284.38</v>
      </c>
      <c r="C453" s="158">
        <v>0</v>
      </c>
      <c r="D453" s="204">
        <f t="shared" si="41"/>
        <v>284.38</v>
      </c>
      <c r="E453" s="210">
        <f t="shared" si="37"/>
        <v>43.379999999999995</v>
      </c>
      <c r="F453" s="211">
        <f>+'1B-Banded'!$E$18</f>
        <v>241</v>
      </c>
      <c r="G453" s="72"/>
    </row>
    <row r="454" spans="1:7" x14ac:dyDescent="0.25">
      <c r="A454" s="156" t="s">
        <v>446</v>
      </c>
      <c r="B454" s="157">
        <v>473.75</v>
      </c>
      <c r="C454" s="158">
        <v>13.39</v>
      </c>
      <c r="D454" s="204">
        <f t="shared" si="41"/>
        <v>487.14</v>
      </c>
      <c r="E454" s="210">
        <f t="shared" ref="E454:E492" si="42">+D454-F454</f>
        <v>88.389999999999986</v>
      </c>
      <c r="F454" s="211">
        <f>+'1C-Graduate '!$D$11</f>
        <v>398.75</v>
      </c>
      <c r="G454" s="72"/>
    </row>
    <row r="455" spans="1:7" x14ac:dyDescent="0.25">
      <c r="A455" s="156" t="s">
        <v>447</v>
      </c>
      <c r="B455" s="157">
        <v>329.39</v>
      </c>
      <c r="C455" s="158">
        <v>0</v>
      </c>
      <c r="D455" s="204">
        <f t="shared" si="41"/>
        <v>329.39</v>
      </c>
      <c r="E455" s="210">
        <f t="shared" si="42"/>
        <v>88.389999999999986</v>
      </c>
      <c r="F455" s="211">
        <f>+'1B-Banded'!$E$18</f>
        <v>241</v>
      </c>
      <c r="G455" s="72"/>
    </row>
    <row r="456" spans="1:7" x14ac:dyDescent="0.25">
      <c r="A456" s="180" t="s">
        <v>963</v>
      </c>
      <c r="B456" s="157">
        <v>0</v>
      </c>
      <c r="C456" s="158">
        <v>0</v>
      </c>
      <c r="D456" s="205">
        <f>B456+C456</f>
        <v>0</v>
      </c>
      <c r="E456" s="210">
        <f t="shared" si="42"/>
        <v>-241</v>
      </c>
      <c r="F456" s="211">
        <f>+'1B-Banded'!$E$18</f>
        <v>241</v>
      </c>
      <c r="G456" s="72"/>
    </row>
    <row r="457" spans="1:7" x14ac:dyDescent="0.25">
      <c r="A457" s="156" t="s">
        <v>448</v>
      </c>
      <c r="B457" s="157">
        <v>604.09</v>
      </c>
      <c r="C457" s="158">
        <v>24.16</v>
      </c>
      <c r="D457" s="204">
        <f t="shared" si="41"/>
        <v>628.25</v>
      </c>
      <c r="E457" s="210">
        <f t="shared" si="42"/>
        <v>229.5</v>
      </c>
      <c r="F457" s="211">
        <f>+'1C-Graduate '!$D$11</f>
        <v>398.75</v>
      </c>
      <c r="G457" s="72"/>
    </row>
    <row r="458" spans="1:7" x14ac:dyDescent="0.25">
      <c r="A458" s="156" t="s">
        <v>449</v>
      </c>
      <c r="B458" s="157">
        <v>825.48</v>
      </c>
      <c r="C458" s="158">
        <v>33.020000000000003</v>
      </c>
      <c r="D458" s="204">
        <f t="shared" si="41"/>
        <v>858.5</v>
      </c>
      <c r="E458" s="210">
        <f t="shared" si="42"/>
        <v>459.75</v>
      </c>
      <c r="F458" s="211">
        <f>+'1C-Graduate '!$D$11</f>
        <v>398.75</v>
      </c>
      <c r="G458" s="72"/>
    </row>
    <row r="459" spans="1:7" ht="16.5" thickBot="1" x14ac:dyDescent="0.3">
      <c r="A459" s="156" t="s">
        <v>450</v>
      </c>
      <c r="B459" s="157">
        <v>268.14999999999998</v>
      </c>
      <c r="C459" s="158">
        <v>0</v>
      </c>
      <c r="D459" s="204">
        <f t="shared" si="41"/>
        <v>268.14999999999998</v>
      </c>
      <c r="E459" s="210">
        <f t="shared" si="42"/>
        <v>27.149999999999977</v>
      </c>
      <c r="F459" s="211">
        <f>+'1B-Banded'!$E$18</f>
        <v>241</v>
      </c>
      <c r="G459" s="72"/>
    </row>
    <row r="460" spans="1:7" ht="16.5" thickBot="1" x14ac:dyDescent="0.3">
      <c r="A460" s="122" t="s">
        <v>38</v>
      </c>
      <c r="B460" s="123"/>
      <c r="C460" s="123"/>
      <c r="D460" s="123"/>
      <c r="E460" s="200"/>
      <c r="F460" s="202"/>
      <c r="G460" s="72"/>
    </row>
    <row r="461" spans="1:7" x14ac:dyDescent="0.25">
      <c r="A461" s="156" t="s">
        <v>106</v>
      </c>
      <c r="B461" s="157">
        <v>186.98</v>
      </c>
      <c r="C461" s="158">
        <v>0</v>
      </c>
      <c r="D461" s="204">
        <f t="shared" ref="D461:D471" si="43">B461+C461</f>
        <v>186.98</v>
      </c>
      <c r="E461" s="210">
        <f t="shared" si="42"/>
        <v>28.090000000000003</v>
      </c>
      <c r="F461" s="211">
        <f>+'1A-Per Credit'!$D$36</f>
        <v>158.88999999999999</v>
      </c>
      <c r="G461" s="72"/>
    </row>
    <row r="462" spans="1:7" x14ac:dyDescent="0.25">
      <c r="A462" s="156" t="s">
        <v>451</v>
      </c>
      <c r="B462" s="157">
        <v>212.16</v>
      </c>
      <c r="C462" s="158">
        <v>0</v>
      </c>
      <c r="D462" s="204">
        <f t="shared" si="43"/>
        <v>212.16</v>
      </c>
      <c r="E462" s="210">
        <f t="shared" si="42"/>
        <v>53.27000000000001</v>
      </c>
      <c r="F462" s="211">
        <f>+'1A-Per Credit'!$D$36</f>
        <v>158.88999999999999</v>
      </c>
      <c r="G462" s="72"/>
    </row>
    <row r="463" spans="1:7" x14ac:dyDescent="0.25">
      <c r="A463" s="156" t="s">
        <v>452</v>
      </c>
      <c r="B463" s="157">
        <v>192.84</v>
      </c>
      <c r="C463" s="158">
        <v>0</v>
      </c>
      <c r="D463" s="204">
        <f t="shared" si="43"/>
        <v>192.84</v>
      </c>
      <c r="E463" s="210">
        <f t="shared" si="42"/>
        <v>33.950000000000017</v>
      </c>
      <c r="F463" s="211">
        <f>+'1A-Per Credit'!$D$36</f>
        <v>158.88999999999999</v>
      </c>
      <c r="G463" s="72"/>
    </row>
    <row r="464" spans="1:7" x14ac:dyDescent="0.25">
      <c r="A464" s="156" t="s">
        <v>148</v>
      </c>
      <c r="B464" s="157">
        <v>183.84</v>
      </c>
      <c r="C464" s="158">
        <v>0</v>
      </c>
      <c r="D464" s="204">
        <f t="shared" si="43"/>
        <v>183.84</v>
      </c>
      <c r="E464" s="210">
        <f t="shared" si="42"/>
        <v>24.950000000000017</v>
      </c>
      <c r="F464" s="211">
        <f>+'1A-Per Credit'!$D$36</f>
        <v>158.88999999999999</v>
      </c>
      <c r="G464" s="72"/>
    </row>
    <row r="465" spans="1:14" x14ac:dyDescent="0.25">
      <c r="A465" s="156" t="s">
        <v>149</v>
      </c>
      <c r="B465" s="157">
        <v>183.84</v>
      </c>
      <c r="C465" s="158">
        <v>0</v>
      </c>
      <c r="D465" s="204">
        <f t="shared" si="43"/>
        <v>183.84</v>
      </c>
      <c r="E465" s="210">
        <f t="shared" si="42"/>
        <v>24.950000000000017</v>
      </c>
      <c r="F465" s="211">
        <f>+'1A-Per Credit'!$D$36</f>
        <v>158.88999999999999</v>
      </c>
      <c r="G465" s="72"/>
    </row>
    <row r="466" spans="1:14" x14ac:dyDescent="0.25">
      <c r="A466" s="156" t="s">
        <v>453</v>
      </c>
      <c r="B466" s="157">
        <v>183.84</v>
      </c>
      <c r="C466" s="158">
        <v>0</v>
      </c>
      <c r="D466" s="204">
        <f t="shared" si="43"/>
        <v>183.84</v>
      </c>
      <c r="E466" s="210">
        <f t="shared" si="42"/>
        <v>24.950000000000017</v>
      </c>
      <c r="F466" s="211">
        <f>+'1A-Per Credit'!$D$36</f>
        <v>158.88999999999999</v>
      </c>
      <c r="G466" s="72"/>
    </row>
    <row r="467" spans="1:14" x14ac:dyDescent="0.25">
      <c r="A467" s="156" t="s">
        <v>103</v>
      </c>
      <c r="B467" s="157">
        <v>183.84</v>
      </c>
      <c r="C467" s="158">
        <v>0</v>
      </c>
      <c r="D467" s="204">
        <f t="shared" si="43"/>
        <v>183.84</v>
      </c>
      <c r="E467" s="210">
        <f t="shared" si="42"/>
        <v>24.950000000000017</v>
      </c>
      <c r="F467" s="211">
        <f>+'1A-Per Credit'!$D$36</f>
        <v>158.88999999999999</v>
      </c>
      <c r="G467" s="72"/>
    </row>
    <row r="468" spans="1:14" x14ac:dyDescent="0.25">
      <c r="A468" s="156" t="s">
        <v>454</v>
      </c>
      <c r="B468" s="157">
        <v>192.84</v>
      </c>
      <c r="C468" s="158">
        <v>0</v>
      </c>
      <c r="D468" s="204">
        <f t="shared" si="43"/>
        <v>192.84</v>
      </c>
      <c r="E468" s="210">
        <f t="shared" si="42"/>
        <v>33.950000000000017</v>
      </c>
      <c r="F468" s="211">
        <f>+'1A-Per Credit'!$D$36</f>
        <v>158.88999999999999</v>
      </c>
      <c r="G468" s="72"/>
    </row>
    <row r="469" spans="1:14" x14ac:dyDescent="0.25">
      <c r="A469" s="156" t="s">
        <v>334</v>
      </c>
      <c r="B469" s="157">
        <v>183.84</v>
      </c>
      <c r="C469" s="158">
        <v>0</v>
      </c>
      <c r="D469" s="204">
        <f t="shared" si="43"/>
        <v>183.84</v>
      </c>
      <c r="E469" s="210">
        <f t="shared" si="42"/>
        <v>24.950000000000017</v>
      </c>
      <c r="F469" s="211">
        <f>+'1A-Per Credit'!$D$36</f>
        <v>158.88999999999999</v>
      </c>
      <c r="G469" s="72"/>
    </row>
    <row r="470" spans="1:14" x14ac:dyDescent="0.25">
      <c r="A470" s="156" t="s">
        <v>455</v>
      </c>
      <c r="B470" s="157">
        <v>183.84</v>
      </c>
      <c r="C470" s="158">
        <v>0</v>
      </c>
      <c r="D470" s="204">
        <f t="shared" si="43"/>
        <v>183.84</v>
      </c>
      <c r="E470" s="210">
        <f t="shared" si="42"/>
        <v>24.950000000000017</v>
      </c>
      <c r="F470" s="211">
        <f>+'1A-Per Credit'!$D$36</f>
        <v>158.88999999999999</v>
      </c>
      <c r="G470" s="72"/>
    </row>
    <row r="471" spans="1:14" ht="16.5" thickBot="1" x14ac:dyDescent="0.3">
      <c r="A471" s="156" t="s">
        <v>342</v>
      </c>
      <c r="B471" s="157">
        <v>183.84</v>
      </c>
      <c r="C471" s="158">
        <v>0</v>
      </c>
      <c r="D471" s="204">
        <f t="shared" si="43"/>
        <v>183.84</v>
      </c>
      <c r="E471" s="210">
        <f t="shared" si="42"/>
        <v>24.950000000000017</v>
      </c>
      <c r="F471" s="211">
        <f>+'1A-Per Credit'!$D$36</f>
        <v>158.88999999999999</v>
      </c>
      <c r="G471" s="72"/>
    </row>
    <row r="472" spans="1:14" ht="16.5" thickBot="1" x14ac:dyDescent="0.3">
      <c r="A472" s="122" t="s">
        <v>456</v>
      </c>
      <c r="B472" s="123"/>
      <c r="C472" s="123"/>
      <c r="D472" s="123"/>
      <c r="E472" s="200"/>
      <c r="F472" s="202"/>
      <c r="G472" s="72"/>
    </row>
    <row r="473" spans="1:14" ht="31.5" x14ac:dyDescent="0.25">
      <c r="A473" s="156" t="s">
        <v>457</v>
      </c>
      <c r="B473" s="157">
        <v>182.62</v>
      </c>
      <c r="C473" s="158">
        <v>0</v>
      </c>
      <c r="D473" s="204">
        <f>B473+C473</f>
        <v>182.62</v>
      </c>
      <c r="E473" s="210">
        <f t="shared" si="42"/>
        <v>25</v>
      </c>
      <c r="F473" s="211">
        <f>+'1A-Per Credit'!$D$28</f>
        <v>157.62</v>
      </c>
      <c r="G473" s="72"/>
    </row>
    <row r="474" spans="1:14" x14ac:dyDescent="0.25">
      <c r="A474" s="156" t="s">
        <v>186</v>
      </c>
      <c r="B474" s="157">
        <v>222.02</v>
      </c>
      <c r="C474" s="158">
        <v>0</v>
      </c>
      <c r="D474" s="204">
        <f t="shared" ref="D474:D476" si="44">B474+C474</f>
        <v>222.02</v>
      </c>
      <c r="E474" s="210">
        <f t="shared" si="42"/>
        <v>64.400000000000006</v>
      </c>
      <c r="F474" s="211">
        <f>+'1A-Per Credit'!$D$28</f>
        <v>157.62</v>
      </c>
      <c r="G474" s="72"/>
    </row>
    <row r="475" spans="1:14" x14ac:dyDescent="0.25">
      <c r="A475" s="156" t="s">
        <v>458</v>
      </c>
      <c r="B475" s="157">
        <v>350.75</v>
      </c>
      <c r="C475" s="158">
        <v>0</v>
      </c>
      <c r="D475" s="205">
        <f t="shared" si="44"/>
        <v>350.75</v>
      </c>
      <c r="E475" s="210">
        <f t="shared" si="42"/>
        <v>193.13</v>
      </c>
      <c r="F475" s="211">
        <f>+'1A-Per Credit'!$D$28</f>
        <v>157.62</v>
      </c>
      <c r="G475" s="72"/>
      <c r="N475" s="72"/>
    </row>
    <row r="476" spans="1:14" x14ac:dyDescent="0.25">
      <c r="A476" s="156" t="s">
        <v>459</v>
      </c>
      <c r="B476" s="157">
        <v>272.67</v>
      </c>
      <c r="C476" s="158">
        <v>0</v>
      </c>
      <c r="D476" s="205">
        <f t="shared" si="44"/>
        <v>272.67</v>
      </c>
      <c r="E476" s="210">
        <f t="shared" si="42"/>
        <v>115.05000000000001</v>
      </c>
      <c r="F476" s="211">
        <f>+'1A-Per Credit'!$D$28</f>
        <v>157.62</v>
      </c>
      <c r="G476" s="72"/>
      <c r="N476" s="72"/>
    </row>
    <row r="477" spans="1:14" s="1" customFormat="1" ht="16.5" thickBot="1" x14ac:dyDescent="0.3">
      <c r="A477" s="156" t="s">
        <v>406</v>
      </c>
      <c r="B477" s="157">
        <v>182.62</v>
      </c>
      <c r="C477" s="158">
        <v>25</v>
      </c>
      <c r="D477" s="204">
        <f>+C477+B477</f>
        <v>207.62</v>
      </c>
      <c r="E477" s="210">
        <f t="shared" si="42"/>
        <v>50</v>
      </c>
      <c r="F477" s="211">
        <f>+'1A-Per Credit'!$D$28</f>
        <v>157.62</v>
      </c>
      <c r="G477" s="71"/>
    </row>
    <row r="478" spans="1:14" ht="16.5" thickBot="1" x14ac:dyDescent="0.3">
      <c r="A478" s="122" t="s">
        <v>66</v>
      </c>
      <c r="B478" s="123"/>
      <c r="C478" s="123"/>
      <c r="D478" s="123"/>
      <c r="E478" s="200"/>
      <c r="F478" s="202"/>
      <c r="G478" s="72"/>
    </row>
    <row r="479" spans="1:14" s="1" customFormat="1" x14ac:dyDescent="0.25">
      <c r="A479" s="156" t="s">
        <v>460</v>
      </c>
      <c r="B479" s="157">
        <v>970.63</v>
      </c>
      <c r="C479" s="158">
        <v>38.82</v>
      </c>
      <c r="D479" s="209">
        <f t="shared" ref="D479:D492" si="45">B479+C479</f>
        <v>1009.45</v>
      </c>
      <c r="E479" s="210">
        <f t="shared" si="42"/>
        <v>431.45000000000005</v>
      </c>
      <c r="F479" s="211">
        <f>+'1C-Graduate '!$E$31</f>
        <v>578</v>
      </c>
      <c r="G479" s="71"/>
    </row>
    <row r="480" spans="1:14" s="1" customFormat="1" x14ac:dyDescent="0.25">
      <c r="A480" s="156" t="s">
        <v>1057</v>
      </c>
      <c r="B480" s="157">
        <v>0</v>
      </c>
      <c r="C480" s="158">
        <v>0</v>
      </c>
      <c r="D480" s="204">
        <v>650</v>
      </c>
      <c r="E480" s="215">
        <f t="shared" si="42"/>
        <v>72</v>
      </c>
      <c r="F480" s="216">
        <v>578</v>
      </c>
      <c r="G480" s="71" t="s">
        <v>1064</v>
      </c>
    </row>
    <row r="481" spans="1:7" s="1" customFormat="1" x14ac:dyDescent="0.25">
      <c r="A481" s="156" t="s">
        <v>461</v>
      </c>
      <c r="B481" s="157">
        <v>288.98</v>
      </c>
      <c r="C481" s="158">
        <v>0</v>
      </c>
      <c r="D481" s="204">
        <f>B481+C481</f>
        <v>288.98</v>
      </c>
      <c r="E481" s="210">
        <f t="shared" si="42"/>
        <v>45.000000000000028</v>
      </c>
      <c r="F481" s="211">
        <f>+'1B-Banded'!$E$26</f>
        <v>243.98</v>
      </c>
      <c r="G481" s="71"/>
    </row>
    <row r="482" spans="1:7" s="1" customFormat="1" x14ac:dyDescent="0.25">
      <c r="A482" s="156" t="s">
        <v>462</v>
      </c>
      <c r="B482" s="157">
        <v>572.1</v>
      </c>
      <c r="C482" s="158">
        <v>22.88</v>
      </c>
      <c r="D482" s="204">
        <f t="shared" si="45"/>
        <v>594.98</v>
      </c>
      <c r="E482" s="210">
        <f t="shared" si="42"/>
        <v>191.29000000000002</v>
      </c>
      <c r="F482" s="211">
        <f>+'1C-Graduate '!$D$12</f>
        <v>403.69</v>
      </c>
      <c r="G482" s="71"/>
    </row>
    <row r="483" spans="1:7" s="1" customFormat="1" x14ac:dyDescent="0.25">
      <c r="A483" s="156" t="s">
        <v>463</v>
      </c>
      <c r="B483" s="157">
        <v>312.58</v>
      </c>
      <c r="C483" s="158">
        <v>0</v>
      </c>
      <c r="D483" s="204">
        <f t="shared" si="45"/>
        <v>312.58</v>
      </c>
      <c r="E483" s="210">
        <f t="shared" si="42"/>
        <v>68.599999999999994</v>
      </c>
      <c r="F483" s="211">
        <f>+'1B-Banded'!$E$26</f>
        <v>243.98</v>
      </c>
      <c r="G483" s="71"/>
    </row>
    <row r="484" spans="1:7" s="1" customFormat="1" x14ac:dyDescent="0.25">
      <c r="A484" s="156" t="s">
        <v>464</v>
      </c>
      <c r="B484" s="157">
        <v>438.17</v>
      </c>
      <c r="C484" s="158">
        <v>15.52</v>
      </c>
      <c r="D484" s="204">
        <f t="shared" si="45"/>
        <v>453.69</v>
      </c>
      <c r="E484" s="210">
        <f t="shared" si="42"/>
        <v>50</v>
      </c>
      <c r="F484" s="211">
        <f>+'1C-Graduate '!$D$12</f>
        <v>403.69</v>
      </c>
      <c r="G484" s="71"/>
    </row>
    <row r="485" spans="1:7" s="1" customFormat="1" x14ac:dyDescent="0.25">
      <c r="A485" s="156" t="s">
        <v>465</v>
      </c>
      <c r="B485" s="157">
        <v>263.98</v>
      </c>
      <c r="C485" s="158">
        <v>0</v>
      </c>
      <c r="D485" s="204">
        <f t="shared" si="45"/>
        <v>263.98</v>
      </c>
      <c r="E485" s="210">
        <f t="shared" si="42"/>
        <v>20.000000000000028</v>
      </c>
      <c r="F485" s="211">
        <f>+'1B-Banded'!$E$26</f>
        <v>243.98</v>
      </c>
      <c r="G485" s="71"/>
    </row>
    <row r="486" spans="1:7" s="1" customFormat="1" x14ac:dyDescent="0.25">
      <c r="A486" s="156" t="s">
        <v>466</v>
      </c>
      <c r="B486" s="157">
        <v>248.48</v>
      </c>
      <c r="C486" s="158">
        <v>0</v>
      </c>
      <c r="D486" s="204">
        <f t="shared" si="45"/>
        <v>248.48</v>
      </c>
      <c r="E486" s="210">
        <f t="shared" si="42"/>
        <v>4.5</v>
      </c>
      <c r="F486" s="211">
        <f>+'1B-Banded'!$E$26</f>
        <v>243.98</v>
      </c>
      <c r="G486" s="71"/>
    </row>
    <row r="487" spans="1:7" s="1" customFormat="1" x14ac:dyDescent="0.25">
      <c r="A487" s="156" t="s">
        <v>467</v>
      </c>
      <c r="B487" s="157">
        <v>392.67</v>
      </c>
      <c r="C487" s="158">
        <v>15.52</v>
      </c>
      <c r="D487" s="204">
        <f t="shared" si="45"/>
        <v>408.19</v>
      </c>
      <c r="E487" s="210">
        <f t="shared" si="42"/>
        <v>4.5</v>
      </c>
      <c r="F487" s="211">
        <f>+'1C-Graduate '!$D$12</f>
        <v>403.69</v>
      </c>
      <c r="G487" s="71"/>
    </row>
    <row r="488" spans="1:7" s="1" customFormat="1" x14ac:dyDescent="0.25">
      <c r="A488" s="156" t="s">
        <v>1058</v>
      </c>
      <c r="B488" s="157">
        <v>0</v>
      </c>
      <c r="C488" s="158">
        <v>0</v>
      </c>
      <c r="D488" s="204">
        <v>635.52</v>
      </c>
      <c r="E488" s="210">
        <f t="shared" si="42"/>
        <v>231.82999999999998</v>
      </c>
      <c r="F488" s="211">
        <f>+'1C-Graduate '!$D$12</f>
        <v>403.69</v>
      </c>
      <c r="G488" s="71"/>
    </row>
    <row r="489" spans="1:7" s="1" customFormat="1" x14ac:dyDescent="0.25">
      <c r="A489" s="156" t="s">
        <v>468</v>
      </c>
      <c r="B489" s="157">
        <v>450</v>
      </c>
      <c r="C489" s="158">
        <v>0</v>
      </c>
      <c r="D489" s="204">
        <f t="shared" si="45"/>
        <v>450</v>
      </c>
      <c r="E489" s="210">
        <f t="shared" si="42"/>
        <v>206.02</v>
      </c>
      <c r="F489" s="211">
        <f>+'1B-Banded'!$E$26</f>
        <v>243.98</v>
      </c>
      <c r="G489" s="71"/>
    </row>
    <row r="490" spans="1:7" s="1" customFormat="1" x14ac:dyDescent="0.25">
      <c r="A490" s="156" t="s">
        <v>469</v>
      </c>
      <c r="B490" s="157">
        <v>431.39</v>
      </c>
      <c r="C490" s="158">
        <v>17.25</v>
      </c>
      <c r="D490" s="204">
        <f t="shared" si="45"/>
        <v>448.64</v>
      </c>
      <c r="E490" s="210">
        <f t="shared" si="42"/>
        <v>44.949999999999989</v>
      </c>
      <c r="F490" s="211">
        <f>+'1C-Graduate '!$D$12</f>
        <v>403.69</v>
      </c>
      <c r="G490" s="71"/>
    </row>
    <row r="491" spans="1:7" s="1" customFormat="1" x14ac:dyDescent="0.25">
      <c r="A491" s="156" t="s">
        <v>470</v>
      </c>
      <c r="B491" s="157">
        <v>400</v>
      </c>
      <c r="C491" s="158">
        <v>100</v>
      </c>
      <c r="D491" s="204">
        <f t="shared" si="45"/>
        <v>500</v>
      </c>
      <c r="E491" s="210">
        <f t="shared" si="42"/>
        <v>256.02</v>
      </c>
      <c r="F491" s="211">
        <f>+'1B-Banded'!$E$26</f>
        <v>243.98</v>
      </c>
      <c r="G491" s="71"/>
    </row>
    <row r="492" spans="1:7" s="1" customFormat="1" x14ac:dyDescent="0.25">
      <c r="A492" s="156" t="s">
        <v>471</v>
      </c>
      <c r="B492" s="157">
        <v>281.62</v>
      </c>
      <c r="C492" s="158">
        <v>0</v>
      </c>
      <c r="D492" s="204">
        <f t="shared" si="45"/>
        <v>281.62</v>
      </c>
      <c r="E492" s="210">
        <f t="shared" si="42"/>
        <v>37.640000000000015</v>
      </c>
      <c r="F492" s="211">
        <f>+'1B-Banded'!$E$26</f>
        <v>243.98</v>
      </c>
      <c r="G492" s="71"/>
    </row>
    <row r="493" spans="1:7" x14ac:dyDescent="0.25">
      <c r="E493" s="97"/>
      <c r="G493" s="72"/>
    </row>
    <row r="494" spans="1:7" x14ac:dyDescent="0.25">
      <c r="E494" s="97"/>
      <c r="G494" s="72"/>
    </row>
    <row r="495" spans="1:7" x14ac:dyDescent="0.25">
      <c r="E495" s="97"/>
      <c r="G495" s="72"/>
    </row>
    <row r="496" spans="1:7" x14ac:dyDescent="0.25">
      <c r="E496" s="97"/>
    </row>
    <row r="497" spans="5:5" x14ac:dyDescent="0.25">
      <c r="E497" s="97"/>
    </row>
    <row r="498" spans="5:5" x14ac:dyDescent="0.25">
      <c r="E498" s="97"/>
    </row>
    <row r="499" spans="5:5" x14ac:dyDescent="0.25">
      <c r="E499" s="97"/>
    </row>
    <row r="500" spans="5:5" x14ac:dyDescent="0.25">
      <c r="E500" s="97"/>
    </row>
    <row r="501" spans="5:5" x14ac:dyDescent="0.25">
      <c r="E501" s="97"/>
    </row>
    <row r="502" spans="5:5" x14ac:dyDescent="0.25">
      <c r="E502" s="97"/>
    </row>
    <row r="503" spans="5:5" x14ac:dyDescent="0.25">
      <c r="E503" s="97"/>
    </row>
    <row r="504" spans="5:5" x14ac:dyDescent="0.25">
      <c r="E504" s="97"/>
    </row>
    <row r="505" spans="5:5" x14ac:dyDescent="0.25">
      <c r="E505" s="97"/>
    </row>
    <row r="506" spans="5:5" x14ac:dyDescent="0.25">
      <c r="E506" s="97"/>
    </row>
    <row r="507" spans="5:5" x14ac:dyDescent="0.25">
      <c r="E507" s="97"/>
    </row>
    <row r="508" spans="5:5" x14ac:dyDescent="0.25">
      <c r="E508" s="97"/>
    </row>
    <row r="509" spans="5:5" x14ac:dyDescent="0.25">
      <c r="E509" s="97"/>
    </row>
    <row r="510" spans="5:5" x14ac:dyDescent="0.25">
      <c r="E510" s="97"/>
    </row>
    <row r="511" spans="5:5" x14ac:dyDescent="0.25">
      <c r="E511" s="97"/>
    </row>
    <row r="512" spans="5:5" x14ac:dyDescent="0.25">
      <c r="E512" s="97"/>
    </row>
    <row r="513" spans="5:5" x14ac:dyDescent="0.25">
      <c r="E513" s="97"/>
    </row>
    <row r="514" spans="5:5" x14ac:dyDescent="0.25">
      <c r="E514" s="97"/>
    </row>
    <row r="515" spans="5:5" x14ac:dyDescent="0.25">
      <c r="E515" s="97"/>
    </row>
    <row r="516" spans="5:5" x14ac:dyDescent="0.25">
      <c r="E516" s="97"/>
    </row>
    <row r="517" spans="5:5" x14ac:dyDescent="0.25">
      <c r="E517" s="97"/>
    </row>
    <row r="518" spans="5:5" x14ac:dyDescent="0.25">
      <c r="E518" s="97"/>
    </row>
    <row r="519" spans="5:5" x14ac:dyDescent="0.25">
      <c r="E519" s="97"/>
    </row>
    <row r="520" spans="5:5" x14ac:dyDescent="0.25">
      <c r="E520" s="97"/>
    </row>
    <row r="521" spans="5:5" x14ac:dyDescent="0.25">
      <c r="E521" s="97"/>
    </row>
    <row r="522" spans="5:5" x14ac:dyDescent="0.25">
      <c r="E522" s="97"/>
    </row>
    <row r="523" spans="5:5" x14ac:dyDescent="0.25">
      <c r="E523" s="97"/>
    </row>
    <row r="524" spans="5:5" x14ac:dyDescent="0.25">
      <c r="E524" s="97"/>
    </row>
    <row r="525" spans="5:5" x14ac:dyDescent="0.25">
      <c r="E525" s="97"/>
    </row>
    <row r="526" spans="5:5" x14ac:dyDescent="0.25">
      <c r="E526" s="97"/>
    </row>
    <row r="527" spans="5:5" x14ac:dyDescent="0.25">
      <c r="E527" s="97"/>
    </row>
    <row r="528" spans="5:5" x14ac:dyDescent="0.25">
      <c r="E528" s="97"/>
    </row>
    <row r="529" spans="5:5" x14ac:dyDescent="0.25">
      <c r="E529" s="97"/>
    </row>
    <row r="530" spans="5:5" x14ac:dyDescent="0.25">
      <c r="E530" s="97"/>
    </row>
    <row r="531" spans="5:5" x14ac:dyDescent="0.25">
      <c r="E531" s="97"/>
    </row>
    <row r="532" spans="5:5" x14ac:dyDescent="0.25">
      <c r="E532" s="97"/>
    </row>
    <row r="533" spans="5:5" x14ac:dyDescent="0.25">
      <c r="E533" s="97"/>
    </row>
    <row r="534" spans="5:5" x14ac:dyDescent="0.25">
      <c r="E534" s="97"/>
    </row>
    <row r="535" spans="5:5" x14ac:dyDescent="0.25">
      <c r="E535" s="97"/>
    </row>
    <row r="536" spans="5:5" x14ac:dyDescent="0.25">
      <c r="E536" s="97"/>
    </row>
    <row r="537" spans="5:5" x14ac:dyDescent="0.25">
      <c r="E537" s="97"/>
    </row>
    <row r="538" spans="5:5" x14ac:dyDescent="0.25">
      <c r="E538" s="97"/>
    </row>
    <row r="539" spans="5:5" x14ac:dyDescent="0.25">
      <c r="E539" s="97"/>
    </row>
    <row r="540" spans="5:5" x14ac:dyDescent="0.25">
      <c r="E540" s="97"/>
    </row>
    <row r="541" spans="5:5" x14ac:dyDescent="0.25">
      <c r="E541" s="97"/>
    </row>
    <row r="542" spans="5:5" x14ac:dyDescent="0.25">
      <c r="E542" s="97"/>
    </row>
    <row r="543" spans="5:5" x14ac:dyDescent="0.25">
      <c r="E543" s="97"/>
    </row>
    <row r="544" spans="5:5" x14ac:dyDescent="0.25">
      <c r="E544" s="97"/>
    </row>
    <row r="545" spans="5:5" x14ac:dyDescent="0.25">
      <c r="E545" s="97"/>
    </row>
    <row r="546" spans="5:5" x14ac:dyDescent="0.25">
      <c r="E546" s="97"/>
    </row>
    <row r="547" spans="5:5" x14ac:dyDescent="0.25">
      <c r="E547" s="97"/>
    </row>
    <row r="548" spans="5:5" x14ac:dyDescent="0.25">
      <c r="E548" s="97"/>
    </row>
    <row r="549" spans="5:5" x14ac:dyDescent="0.25">
      <c r="E549" s="97"/>
    </row>
    <row r="550" spans="5:5" x14ac:dyDescent="0.25">
      <c r="E550" s="97"/>
    </row>
    <row r="551" spans="5:5" x14ac:dyDescent="0.25">
      <c r="E551" s="97"/>
    </row>
    <row r="552" spans="5:5" x14ac:dyDescent="0.25">
      <c r="E552" s="97"/>
    </row>
    <row r="553" spans="5:5" x14ac:dyDescent="0.25">
      <c r="E553" s="97"/>
    </row>
    <row r="554" spans="5:5" x14ac:dyDescent="0.25">
      <c r="E554" s="97"/>
    </row>
    <row r="555" spans="5:5" x14ac:dyDescent="0.25">
      <c r="E555" s="97"/>
    </row>
    <row r="556" spans="5:5" x14ac:dyDescent="0.25">
      <c r="E556" s="97"/>
    </row>
    <row r="557" spans="5:5" x14ac:dyDescent="0.25">
      <c r="E557" s="97"/>
    </row>
    <row r="558" spans="5:5" x14ac:dyDescent="0.25">
      <c r="E558" s="97"/>
    </row>
    <row r="559" spans="5:5" x14ac:dyDescent="0.25">
      <c r="E559" s="97"/>
    </row>
    <row r="560" spans="5:5" x14ac:dyDescent="0.25">
      <c r="E560" s="97"/>
    </row>
    <row r="561" spans="5:5" x14ac:dyDescent="0.25">
      <c r="E561" s="97"/>
    </row>
    <row r="562" spans="5:5" x14ac:dyDescent="0.25">
      <c r="E562" s="97"/>
    </row>
    <row r="563" spans="5:5" x14ac:dyDescent="0.25">
      <c r="E563" s="97"/>
    </row>
    <row r="564" spans="5:5" x14ac:dyDescent="0.25">
      <c r="E564" s="97"/>
    </row>
    <row r="565" spans="5:5" x14ac:dyDescent="0.25">
      <c r="E565" s="97"/>
    </row>
    <row r="566" spans="5:5" x14ac:dyDescent="0.25">
      <c r="E566" s="97"/>
    </row>
    <row r="567" spans="5:5" x14ac:dyDescent="0.25">
      <c r="E567" s="97"/>
    </row>
    <row r="568" spans="5:5" x14ac:dyDescent="0.25">
      <c r="E568" s="97"/>
    </row>
    <row r="569" spans="5:5" x14ac:dyDescent="0.25">
      <c r="E569" s="97"/>
    </row>
    <row r="570" spans="5:5" x14ac:dyDescent="0.25">
      <c r="E570" s="97"/>
    </row>
    <row r="571" spans="5:5" x14ac:dyDescent="0.25">
      <c r="E571" s="97"/>
    </row>
    <row r="572" spans="5:5" x14ac:dyDescent="0.25">
      <c r="E572" s="97"/>
    </row>
    <row r="573" spans="5:5" x14ac:dyDescent="0.25">
      <c r="E573" s="97"/>
    </row>
    <row r="574" spans="5:5" x14ac:dyDescent="0.25">
      <c r="E574" s="97"/>
    </row>
    <row r="575" spans="5:5" x14ac:dyDescent="0.25">
      <c r="E575" s="97"/>
    </row>
    <row r="576" spans="5:5" x14ac:dyDescent="0.25">
      <c r="E576" s="97"/>
    </row>
    <row r="577" spans="5:5" x14ac:dyDescent="0.25">
      <c r="E577" s="97"/>
    </row>
    <row r="578" spans="5:5" x14ac:dyDescent="0.25">
      <c r="E578" s="97"/>
    </row>
    <row r="579" spans="5:5" x14ac:dyDescent="0.25">
      <c r="E579" s="97"/>
    </row>
    <row r="580" spans="5:5" x14ac:dyDescent="0.25">
      <c r="E580" s="97"/>
    </row>
    <row r="581" spans="5:5" x14ac:dyDescent="0.25">
      <c r="E581" s="97"/>
    </row>
    <row r="582" spans="5:5" x14ac:dyDescent="0.25">
      <c r="E582" s="97"/>
    </row>
    <row r="583" spans="5:5" x14ac:dyDescent="0.25">
      <c r="E583" s="97"/>
    </row>
    <row r="584" spans="5:5" x14ac:dyDescent="0.25">
      <c r="E584" s="97"/>
    </row>
    <row r="585" spans="5:5" x14ac:dyDescent="0.25">
      <c r="E585" s="97"/>
    </row>
    <row r="586" spans="5:5" x14ac:dyDescent="0.25">
      <c r="E586" s="97"/>
    </row>
    <row r="587" spans="5:5" x14ac:dyDescent="0.25">
      <c r="E587" s="97"/>
    </row>
    <row r="588" spans="5:5" x14ac:dyDescent="0.25">
      <c r="E588" s="97"/>
    </row>
    <row r="589" spans="5:5" x14ac:dyDescent="0.25">
      <c r="E589" s="97"/>
    </row>
    <row r="590" spans="5:5" x14ac:dyDescent="0.25">
      <c r="E590" s="97"/>
    </row>
    <row r="591" spans="5:5" x14ac:dyDescent="0.25">
      <c r="E591" s="97"/>
    </row>
    <row r="592" spans="5:5" x14ac:dyDescent="0.25">
      <c r="E592" s="97"/>
    </row>
    <row r="593" spans="5:5" x14ac:dyDescent="0.25">
      <c r="E593" s="97"/>
    </row>
    <row r="594" spans="5:5" x14ac:dyDescent="0.25">
      <c r="E594" s="97"/>
    </row>
    <row r="595" spans="5:5" x14ac:dyDescent="0.25">
      <c r="E595" s="97"/>
    </row>
    <row r="596" spans="5:5" x14ac:dyDescent="0.25">
      <c r="E596" s="97"/>
    </row>
    <row r="597" spans="5:5" x14ac:dyDescent="0.25">
      <c r="E597" s="97"/>
    </row>
    <row r="598" spans="5:5" x14ac:dyDescent="0.25">
      <c r="E598" s="97"/>
    </row>
    <row r="599" spans="5:5" x14ac:dyDescent="0.25">
      <c r="E599" s="97"/>
    </row>
    <row r="600" spans="5:5" x14ac:dyDescent="0.25">
      <c r="E600" s="97"/>
    </row>
    <row r="601" spans="5:5" x14ac:dyDescent="0.25">
      <c r="E601" s="97"/>
    </row>
    <row r="602" spans="5:5" x14ac:dyDescent="0.25">
      <c r="E602" s="97"/>
    </row>
    <row r="603" spans="5:5" x14ac:dyDescent="0.25">
      <c r="E603" s="97"/>
    </row>
    <row r="604" spans="5:5" x14ac:dyDescent="0.25">
      <c r="E604" s="97"/>
    </row>
    <row r="605" spans="5:5" x14ac:dyDescent="0.25">
      <c r="E605" s="97"/>
    </row>
    <row r="606" spans="5:5" x14ac:dyDescent="0.25">
      <c r="E606" s="97"/>
    </row>
    <row r="607" spans="5:5" x14ac:dyDescent="0.25">
      <c r="E607" s="97"/>
    </row>
    <row r="608" spans="5:5" x14ac:dyDescent="0.25">
      <c r="E608" s="97"/>
    </row>
    <row r="609" spans="5:5" x14ac:dyDescent="0.25">
      <c r="E609" s="97"/>
    </row>
    <row r="610" spans="5:5" x14ac:dyDescent="0.25">
      <c r="E610" s="97"/>
    </row>
    <row r="611" spans="5:5" x14ac:dyDescent="0.25">
      <c r="E611" s="97"/>
    </row>
    <row r="612" spans="5:5" x14ac:dyDescent="0.25">
      <c r="E612" s="97"/>
    </row>
    <row r="613" spans="5:5" x14ac:dyDescent="0.25">
      <c r="E613" s="97"/>
    </row>
    <row r="614" spans="5:5" x14ac:dyDescent="0.25">
      <c r="E614" s="97"/>
    </row>
    <row r="615" spans="5:5" x14ac:dyDescent="0.25">
      <c r="E615" s="97"/>
    </row>
    <row r="616" spans="5:5" x14ac:dyDescent="0.25">
      <c r="E616" s="97"/>
    </row>
    <row r="617" spans="5:5" x14ac:dyDescent="0.25">
      <c r="E617" s="97"/>
    </row>
    <row r="618" spans="5:5" x14ac:dyDescent="0.25">
      <c r="E618" s="97"/>
    </row>
    <row r="619" spans="5:5" x14ac:dyDescent="0.25">
      <c r="E619" s="97"/>
    </row>
    <row r="620" spans="5:5" x14ac:dyDescent="0.25">
      <c r="E620" s="97"/>
    </row>
    <row r="621" spans="5:5" x14ac:dyDescent="0.25">
      <c r="E621" s="97"/>
    </row>
    <row r="622" spans="5:5" x14ac:dyDescent="0.25">
      <c r="E622" s="97"/>
    </row>
    <row r="623" spans="5:5" x14ac:dyDescent="0.25">
      <c r="E623" s="97"/>
    </row>
    <row r="624" spans="5:5" x14ac:dyDescent="0.25">
      <c r="E624" s="97"/>
    </row>
    <row r="625" spans="5:5" x14ac:dyDescent="0.25">
      <c r="E625" s="97"/>
    </row>
    <row r="626" spans="5:5" x14ac:dyDescent="0.25">
      <c r="E626" s="97"/>
    </row>
    <row r="627" spans="5:5" x14ac:dyDescent="0.25">
      <c r="E627" s="97"/>
    </row>
    <row r="628" spans="5:5" x14ac:dyDescent="0.25">
      <c r="E628" s="97"/>
    </row>
    <row r="629" spans="5:5" x14ac:dyDescent="0.25">
      <c r="E629" s="97"/>
    </row>
    <row r="630" spans="5:5" x14ac:dyDescent="0.25">
      <c r="E630" s="97"/>
    </row>
    <row r="631" spans="5:5" x14ac:dyDescent="0.25">
      <c r="E631" s="97"/>
    </row>
    <row r="632" spans="5:5" x14ac:dyDescent="0.25">
      <c r="E632" s="97"/>
    </row>
    <row r="633" spans="5:5" x14ac:dyDescent="0.25">
      <c r="E633" s="97"/>
    </row>
    <row r="634" spans="5:5" x14ac:dyDescent="0.25">
      <c r="E634" s="97"/>
    </row>
  </sheetData>
  <sortState ref="A164:R182">
    <sortCondition ref="A164:A182"/>
  </sortState>
  <pageMargins left="0.7" right="0.7" top="0.75" bottom="0.75" header="0.3" footer="0.3"/>
  <pageSetup scale="81" fitToHeight="0" orientation="portrait" r:id="rId1"/>
  <headerFooter alignWithMargins="0">
    <oddHeader>&amp;RAttachment 1D</oddHeader>
  </headerFooter>
  <rowBreaks count="4" manualBreakCount="4">
    <brk id="96" max="5" man="1"/>
    <brk id="189" max="5" man="1"/>
    <brk id="408" max="5" man="1"/>
    <brk id="453"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pageSetUpPr fitToPage="1"/>
  </sheetPr>
  <dimension ref="A1:W567"/>
  <sheetViews>
    <sheetView view="pageBreakPreview" zoomScaleNormal="100" zoomScaleSheetLayoutView="100" workbookViewId="0">
      <pane ySplit="3" topLeftCell="A523" activePane="bottomLeft" state="frozen"/>
      <selection activeCell="B24" sqref="B24:B28"/>
      <selection pane="bottomLeft" activeCell="A189" sqref="A189:F189"/>
    </sheetView>
  </sheetViews>
  <sheetFormatPr defaultColWidth="9.140625" defaultRowHeight="15.75" x14ac:dyDescent="0.25"/>
  <cols>
    <col min="1" max="1" width="68.28515625" style="20" bestFit="1" customWidth="1"/>
    <col min="2" max="2" width="9.28515625" style="20" bestFit="1" customWidth="1"/>
    <col min="3" max="3" width="9.42578125" style="20" bestFit="1" customWidth="1"/>
    <col min="4" max="4" width="9.28515625" style="20" bestFit="1" customWidth="1"/>
    <col min="5" max="5" width="12" style="108" bestFit="1" customWidth="1"/>
    <col min="6" max="6" width="8.7109375" style="108" bestFit="1" customWidth="1"/>
    <col min="7" max="16384" width="9.140625" style="20"/>
  </cols>
  <sheetData>
    <row r="1" spans="1:7" x14ac:dyDescent="0.25">
      <c r="A1" s="117" t="s">
        <v>0</v>
      </c>
      <c r="B1" s="117"/>
      <c r="C1" s="117"/>
      <c r="D1" s="117"/>
    </row>
    <row r="2" spans="1:7" ht="16.5" thickBot="1" x14ac:dyDescent="0.3">
      <c r="A2" s="117" t="s">
        <v>472</v>
      </c>
      <c r="B2" s="117"/>
      <c r="C2" s="117"/>
      <c r="D2" s="117"/>
    </row>
    <row r="3" spans="1:7" ht="63.75" thickBot="1" x14ac:dyDescent="0.3">
      <c r="A3" s="222" t="s">
        <v>473</v>
      </c>
      <c r="B3" s="220" t="s">
        <v>95</v>
      </c>
      <c r="C3" s="220" t="s">
        <v>4</v>
      </c>
      <c r="D3" s="220" t="s">
        <v>96</v>
      </c>
      <c r="E3" s="196" t="s">
        <v>1063</v>
      </c>
      <c r="F3" s="196" t="s">
        <v>1065</v>
      </c>
    </row>
    <row r="4" spans="1:7" ht="16.5" thickBot="1" x14ac:dyDescent="0.3">
      <c r="A4" s="122" t="s">
        <v>9</v>
      </c>
      <c r="B4" s="123"/>
      <c r="C4" s="123"/>
      <c r="D4" s="123"/>
      <c r="E4" s="200"/>
      <c r="F4" s="201"/>
    </row>
    <row r="5" spans="1:7" x14ac:dyDescent="0.25">
      <c r="A5" s="197" t="s">
        <v>474</v>
      </c>
      <c r="B5" s="198">
        <v>160.53</v>
      </c>
      <c r="C5" s="199">
        <v>0</v>
      </c>
      <c r="D5" s="203">
        <f t="shared" ref="D5:D19" si="0">B5+C5</f>
        <v>160.53</v>
      </c>
      <c r="E5" s="217">
        <f>+D5-F5</f>
        <v>0</v>
      </c>
      <c r="F5" s="228">
        <f>+'1A-Per Credit'!$D$7</f>
        <v>160.53</v>
      </c>
      <c r="G5" s="72"/>
    </row>
    <row r="6" spans="1:7" x14ac:dyDescent="0.25">
      <c r="A6" s="156" t="s">
        <v>475</v>
      </c>
      <c r="B6" s="157">
        <v>160.53</v>
      </c>
      <c r="C6" s="158">
        <v>0</v>
      </c>
      <c r="D6" s="204">
        <f t="shared" si="0"/>
        <v>160.53</v>
      </c>
      <c r="E6" s="210">
        <f t="shared" ref="E6:E69" si="1">+D6-F6</f>
        <v>0</v>
      </c>
      <c r="F6" s="224">
        <f>+'1A-Per Credit'!$D$7</f>
        <v>160.53</v>
      </c>
      <c r="G6" s="72"/>
    </row>
    <row r="7" spans="1:7" x14ac:dyDescent="0.25">
      <c r="A7" s="156" t="s">
        <v>476</v>
      </c>
      <c r="B7" s="157">
        <v>160.53</v>
      </c>
      <c r="C7" s="158">
        <v>0</v>
      </c>
      <c r="D7" s="204">
        <f t="shared" si="0"/>
        <v>160.53</v>
      </c>
      <c r="E7" s="210">
        <f t="shared" si="1"/>
        <v>0</v>
      </c>
      <c r="F7" s="224">
        <f>+'1A-Per Credit'!$D$7</f>
        <v>160.53</v>
      </c>
      <c r="G7" s="72"/>
    </row>
    <row r="8" spans="1:7" x14ac:dyDescent="0.25">
      <c r="A8" s="156" t="s">
        <v>477</v>
      </c>
      <c r="B8" s="157">
        <v>187.24</v>
      </c>
      <c r="C8" s="158">
        <v>0</v>
      </c>
      <c r="D8" s="204">
        <f t="shared" si="0"/>
        <v>187.24</v>
      </c>
      <c r="E8" s="210">
        <f t="shared" si="1"/>
        <v>26.710000000000008</v>
      </c>
      <c r="F8" s="224">
        <f>+'1A-Per Credit'!$D$7</f>
        <v>160.53</v>
      </c>
      <c r="G8" s="72"/>
    </row>
    <row r="9" spans="1:7" x14ac:dyDescent="0.25">
      <c r="A9" s="156" t="s">
        <v>478</v>
      </c>
      <c r="B9" s="157">
        <v>187.24</v>
      </c>
      <c r="C9" s="158">
        <v>0</v>
      </c>
      <c r="D9" s="204">
        <f t="shared" si="0"/>
        <v>187.24</v>
      </c>
      <c r="E9" s="210">
        <f t="shared" si="1"/>
        <v>26.710000000000008</v>
      </c>
      <c r="F9" s="224">
        <f>+'1A-Per Credit'!$D$7</f>
        <v>160.53</v>
      </c>
      <c r="G9" s="72"/>
    </row>
    <row r="10" spans="1:7" x14ac:dyDescent="0.25">
      <c r="A10" s="156" t="s">
        <v>479</v>
      </c>
      <c r="B10" s="157">
        <v>187.24</v>
      </c>
      <c r="C10" s="158">
        <v>0</v>
      </c>
      <c r="D10" s="204">
        <f t="shared" si="0"/>
        <v>187.24</v>
      </c>
      <c r="E10" s="210">
        <f t="shared" si="1"/>
        <v>26.710000000000008</v>
      </c>
      <c r="F10" s="224">
        <f>+'1A-Per Credit'!$D$7</f>
        <v>160.53</v>
      </c>
      <c r="G10" s="72"/>
    </row>
    <row r="11" spans="1:7" x14ac:dyDescent="0.25">
      <c r="A11" s="156" t="s">
        <v>480</v>
      </c>
      <c r="B11" s="157">
        <v>187.24</v>
      </c>
      <c r="C11" s="158">
        <v>0</v>
      </c>
      <c r="D11" s="204">
        <f t="shared" si="0"/>
        <v>187.24</v>
      </c>
      <c r="E11" s="210">
        <f t="shared" si="1"/>
        <v>26.710000000000008</v>
      </c>
      <c r="F11" s="224">
        <f>+'1A-Per Credit'!$D$7</f>
        <v>160.53</v>
      </c>
      <c r="G11" s="72"/>
    </row>
    <row r="12" spans="1:7" x14ac:dyDescent="0.25">
      <c r="A12" s="156" t="s">
        <v>481</v>
      </c>
      <c r="B12" s="157">
        <v>248.03</v>
      </c>
      <c r="C12" s="158">
        <v>0</v>
      </c>
      <c r="D12" s="204">
        <f t="shared" si="0"/>
        <v>248.03</v>
      </c>
      <c r="E12" s="210">
        <f t="shared" si="1"/>
        <v>87.5</v>
      </c>
      <c r="F12" s="224">
        <f>+'1A-Per Credit'!$D$7</f>
        <v>160.53</v>
      </c>
      <c r="G12" s="72"/>
    </row>
    <row r="13" spans="1:7" x14ac:dyDescent="0.25">
      <c r="A13" s="156" t="s">
        <v>482</v>
      </c>
      <c r="B13" s="157">
        <v>187.24</v>
      </c>
      <c r="C13" s="158">
        <v>0</v>
      </c>
      <c r="D13" s="204">
        <f t="shared" si="0"/>
        <v>187.24</v>
      </c>
      <c r="E13" s="210">
        <f t="shared" si="1"/>
        <v>26.710000000000008</v>
      </c>
      <c r="F13" s="224">
        <f>+'1A-Per Credit'!$D$7</f>
        <v>160.53</v>
      </c>
      <c r="G13" s="72"/>
    </row>
    <row r="14" spans="1:7" x14ac:dyDescent="0.25">
      <c r="A14" s="156" t="s">
        <v>483</v>
      </c>
      <c r="B14" s="157">
        <v>187.24</v>
      </c>
      <c r="C14" s="158">
        <v>0</v>
      </c>
      <c r="D14" s="204">
        <f t="shared" si="0"/>
        <v>187.24</v>
      </c>
      <c r="E14" s="210">
        <f t="shared" si="1"/>
        <v>26.710000000000008</v>
      </c>
      <c r="F14" s="224">
        <f>+'1A-Per Credit'!$D$7</f>
        <v>160.53</v>
      </c>
      <c r="G14" s="72"/>
    </row>
    <row r="15" spans="1:7" x14ac:dyDescent="0.25">
      <c r="A15" s="156" t="s">
        <v>484</v>
      </c>
      <c r="B15" s="157">
        <v>187.24</v>
      </c>
      <c r="C15" s="158">
        <v>0</v>
      </c>
      <c r="D15" s="204">
        <f t="shared" si="0"/>
        <v>187.24</v>
      </c>
      <c r="E15" s="210">
        <f t="shared" si="1"/>
        <v>26.710000000000008</v>
      </c>
      <c r="F15" s="224">
        <f>+'1A-Per Credit'!$D$7</f>
        <v>160.53</v>
      </c>
      <c r="G15" s="72"/>
    </row>
    <row r="16" spans="1:7" x14ac:dyDescent="0.25">
      <c r="A16" s="156" t="s">
        <v>485</v>
      </c>
      <c r="B16" s="157">
        <v>287.05</v>
      </c>
      <c r="C16" s="158">
        <v>0</v>
      </c>
      <c r="D16" s="204">
        <f t="shared" si="0"/>
        <v>287.05</v>
      </c>
      <c r="E16" s="210">
        <f t="shared" si="1"/>
        <v>126.52000000000001</v>
      </c>
      <c r="F16" s="224">
        <f>+'1A-Per Credit'!$D$7</f>
        <v>160.53</v>
      </c>
      <c r="G16" s="72"/>
    </row>
    <row r="17" spans="1:7" x14ac:dyDescent="0.25">
      <c r="A17" s="156" t="s">
        <v>486</v>
      </c>
      <c r="B17" s="157">
        <v>187.24</v>
      </c>
      <c r="C17" s="158">
        <v>0</v>
      </c>
      <c r="D17" s="204">
        <f t="shared" si="0"/>
        <v>187.24</v>
      </c>
      <c r="E17" s="210">
        <f t="shared" si="1"/>
        <v>26.710000000000008</v>
      </c>
      <c r="F17" s="224">
        <f>+'1A-Per Credit'!$D$7</f>
        <v>160.53</v>
      </c>
      <c r="G17" s="72"/>
    </row>
    <row r="18" spans="1:7" x14ac:dyDescent="0.25">
      <c r="A18" s="156" t="s">
        <v>487</v>
      </c>
      <c r="B18" s="157">
        <v>187.24</v>
      </c>
      <c r="C18" s="158">
        <v>0</v>
      </c>
      <c r="D18" s="204">
        <f t="shared" si="0"/>
        <v>187.24</v>
      </c>
      <c r="E18" s="210">
        <f t="shared" si="1"/>
        <v>26.710000000000008</v>
      </c>
      <c r="F18" s="224">
        <f>+'1A-Per Credit'!$D$7</f>
        <v>160.53</v>
      </c>
      <c r="G18" s="72"/>
    </row>
    <row r="19" spans="1:7" ht="16.5" thickBot="1" x14ac:dyDescent="0.3">
      <c r="A19" s="156" t="s">
        <v>488</v>
      </c>
      <c r="B19" s="157">
        <v>187.24</v>
      </c>
      <c r="C19" s="158">
        <v>0</v>
      </c>
      <c r="D19" s="204">
        <f t="shared" si="0"/>
        <v>187.24</v>
      </c>
      <c r="E19" s="210">
        <f t="shared" si="1"/>
        <v>26.710000000000008</v>
      </c>
      <c r="F19" s="224">
        <f>+'1A-Per Credit'!$D$7</f>
        <v>160.53</v>
      </c>
      <c r="G19" s="72"/>
    </row>
    <row r="20" spans="1:7" ht="16.5" thickBot="1" x14ac:dyDescent="0.3">
      <c r="A20" s="122" t="s">
        <v>48</v>
      </c>
      <c r="B20" s="123"/>
      <c r="C20" s="123"/>
      <c r="D20" s="123"/>
      <c r="E20" s="200"/>
      <c r="F20" s="201"/>
      <c r="G20" s="72"/>
    </row>
    <row r="21" spans="1:7" x14ac:dyDescent="0.25">
      <c r="A21" s="156" t="s">
        <v>489</v>
      </c>
      <c r="B21" s="157">
        <v>276.45</v>
      </c>
      <c r="C21" s="158">
        <v>0</v>
      </c>
      <c r="D21" s="204">
        <f t="shared" ref="D21:D53" si="2">B21+C21</f>
        <v>276.45</v>
      </c>
      <c r="E21" s="210">
        <f t="shared" si="1"/>
        <v>9.9999999999999432</v>
      </c>
      <c r="F21" s="225">
        <f>+'1B-Banded'!$E$6</f>
        <v>266.45000000000005</v>
      </c>
      <c r="G21" s="72"/>
    </row>
    <row r="22" spans="1:7" s="1" customFormat="1" x14ac:dyDescent="0.25">
      <c r="A22" s="156" t="s">
        <v>490</v>
      </c>
      <c r="B22" s="157">
        <v>286.45</v>
      </c>
      <c r="C22" s="158">
        <v>0</v>
      </c>
      <c r="D22" s="204">
        <f t="shared" si="2"/>
        <v>286.45</v>
      </c>
      <c r="E22" s="210">
        <f t="shared" si="1"/>
        <v>19.999999999999943</v>
      </c>
      <c r="F22" s="225">
        <f>+'1B-Banded'!$E$6</f>
        <v>266.45000000000005</v>
      </c>
      <c r="G22" s="72"/>
    </row>
    <row r="23" spans="1:7" s="1" customFormat="1" x14ac:dyDescent="0.25">
      <c r="A23" s="156" t="s">
        <v>1033</v>
      </c>
      <c r="B23" s="157">
        <v>271.45</v>
      </c>
      <c r="C23" s="158">
        <v>1.25</v>
      </c>
      <c r="D23" s="204">
        <f t="shared" si="2"/>
        <v>272.7</v>
      </c>
      <c r="E23" s="210">
        <f t="shared" si="1"/>
        <v>6.2499999999999432</v>
      </c>
      <c r="F23" s="225">
        <f>+'1B-Banded'!$E$6</f>
        <v>266.45000000000005</v>
      </c>
      <c r="G23" s="71"/>
    </row>
    <row r="24" spans="1:7" s="1" customFormat="1" x14ac:dyDescent="0.25">
      <c r="A24" s="156" t="s">
        <v>1034</v>
      </c>
      <c r="B24" s="157">
        <v>271.45</v>
      </c>
      <c r="C24" s="158">
        <v>3</v>
      </c>
      <c r="D24" s="204">
        <f t="shared" si="2"/>
        <v>274.45</v>
      </c>
      <c r="E24" s="210">
        <f t="shared" si="1"/>
        <v>7.9999999999999432</v>
      </c>
      <c r="F24" s="225">
        <f>+'1B-Banded'!$E$6</f>
        <v>266.45000000000005</v>
      </c>
      <c r="G24" s="71"/>
    </row>
    <row r="25" spans="1:7" s="1" customFormat="1" x14ac:dyDescent="0.25">
      <c r="A25" s="156" t="s">
        <v>491</v>
      </c>
      <c r="B25" s="157">
        <v>281.45</v>
      </c>
      <c r="C25" s="158">
        <v>0</v>
      </c>
      <c r="D25" s="204">
        <f t="shared" si="2"/>
        <v>281.45</v>
      </c>
      <c r="E25" s="210">
        <f t="shared" si="1"/>
        <v>14.999999999999943</v>
      </c>
      <c r="F25" s="225">
        <f>+'1B-Banded'!$E$6</f>
        <v>266.45000000000005</v>
      </c>
      <c r="G25" s="71"/>
    </row>
    <row r="26" spans="1:7" s="1" customFormat="1" x14ac:dyDescent="0.25">
      <c r="A26" s="156" t="s">
        <v>492</v>
      </c>
      <c r="B26" s="157">
        <v>418.5</v>
      </c>
      <c r="C26" s="158">
        <v>0</v>
      </c>
      <c r="D26" s="204">
        <f t="shared" si="2"/>
        <v>418.5</v>
      </c>
      <c r="E26" s="210">
        <f t="shared" si="1"/>
        <v>152.04999999999995</v>
      </c>
      <c r="F26" s="225">
        <f>+'1B-Banded'!$E$6</f>
        <v>266.45000000000005</v>
      </c>
      <c r="G26" s="71"/>
    </row>
    <row r="27" spans="1:7" s="1" customFormat="1" x14ac:dyDescent="0.25">
      <c r="A27" s="156" t="s">
        <v>493</v>
      </c>
      <c r="B27" s="157">
        <v>281.45</v>
      </c>
      <c r="C27" s="158">
        <v>0</v>
      </c>
      <c r="D27" s="204">
        <f t="shared" si="2"/>
        <v>281.45</v>
      </c>
      <c r="E27" s="210">
        <f t="shared" si="1"/>
        <v>14.999999999999943</v>
      </c>
      <c r="F27" s="225">
        <f>+'1B-Banded'!$E$6</f>
        <v>266.45000000000005</v>
      </c>
      <c r="G27" s="71"/>
    </row>
    <row r="28" spans="1:7" s="1" customFormat="1" x14ac:dyDescent="0.25">
      <c r="A28" s="156" t="s">
        <v>494</v>
      </c>
      <c r="B28" s="157">
        <v>286.45</v>
      </c>
      <c r="C28" s="158">
        <v>0</v>
      </c>
      <c r="D28" s="204">
        <f t="shared" si="2"/>
        <v>286.45</v>
      </c>
      <c r="E28" s="210">
        <f t="shared" si="1"/>
        <v>19.999999999999943</v>
      </c>
      <c r="F28" s="225">
        <f>+'1B-Banded'!$E$6</f>
        <v>266.45000000000005</v>
      </c>
      <c r="G28" s="71"/>
    </row>
    <row r="29" spans="1:7" s="1" customFormat="1" x14ac:dyDescent="0.25">
      <c r="A29" s="156" t="s">
        <v>495</v>
      </c>
      <c r="B29" s="157">
        <v>281.45</v>
      </c>
      <c r="C29" s="158">
        <v>0</v>
      </c>
      <c r="D29" s="204">
        <f t="shared" si="2"/>
        <v>281.45</v>
      </c>
      <c r="E29" s="210">
        <f t="shared" si="1"/>
        <v>14.999999999999943</v>
      </c>
      <c r="F29" s="225">
        <f>+'1B-Banded'!$E$6</f>
        <v>266.45000000000005</v>
      </c>
      <c r="G29" s="71"/>
    </row>
    <row r="30" spans="1:7" s="1" customFormat="1" x14ac:dyDescent="0.25">
      <c r="A30" s="156" t="s">
        <v>496</v>
      </c>
      <c r="B30" s="157">
        <v>418.5</v>
      </c>
      <c r="C30" s="158">
        <v>0</v>
      </c>
      <c r="D30" s="204">
        <f t="shared" si="2"/>
        <v>418.5</v>
      </c>
      <c r="E30" s="210">
        <f t="shared" si="1"/>
        <v>152.04999999999995</v>
      </c>
      <c r="F30" s="225">
        <f>+'1B-Banded'!$E$6</f>
        <v>266.45000000000005</v>
      </c>
      <c r="G30" s="71"/>
    </row>
    <row r="31" spans="1:7" s="1" customFormat="1" x14ac:dyDescent="0.25">
      <c r="A31" s="156" t="s">
        <v>1036</v>
      </c>
      <c r="B31" s="157">
        <v>271.45</v>
      </c>
      <c r="C31" s="158">
        <v>1.25</v>
      </c>
      <c r="D31" s="204">
        <f t="shared" si="2"/>
        <v>272.7</v>
      </c>
      <c r="E31" s="210">
        <f t="shared" si="1"/>
        <v>6.2499999999999432</v>
      </c>
      <c r="F31" s="225">
        <f>+'1B-Banded'!$E$6</f>
        <v>266.45000000000005</v>
      </c>
      <c r="G31" s="71"/>
    </row>
    <row r="32" spans="1:7" s="1" customFormat="1" x14ac:dyDescent="0.25">
      <c r="A32" s="156" t="s">
        <v>1035</v>
      </c>
      <c r="B32" s="157">
        <v>271.45</v>
      </c>
      <c r="C32" s="158">
        <v>3</v>
      </c>
      <c r="D32" s="204">
        <f t="shared" si="2"/>
        <v>274.45</v>
      </c>
      <c r="E32" s="210">
        <f t="shared" si="1"/>
        <v>7.9999999999999432</v>
      </c>
      <c r="F32" s="225">
        <f>+'1B-Banded'!$E$6</f>
        <v>266.45000000000005</v>
      </c>
      <c r="G32" s="71"/>
    </row>
    <row r="33" spans="1:7" s="1" customFormat="1" x14ac:dyDescent="0.25">
      <c r="A33" s="156" t="s">
        <v>497</v>
      </c>
      <c r="B33" s="157">
        <v>281.45</v>
      </c>
      <c r="C33" s="158">
        <v>0</v>
      </c>
      <c r="D33" s="204">
        <f t="shared" si="2"/>
        <v>281.45</v>
      </c>
      <c r="E33" s="210">
        <f t="shared" si="1"/>
        <v>14.999999999999943</v>
      </c>
      <c r="F33" s="225">
        <f>+'1B-Banded'!$E$6</f>
        <v>266.45000000000005</v>
      </c>
      <c r="G33" s="72"/>
    </row>
    <row r="34" spans="1:7" x14ac:dyDescent="0.25">
      <c r="A34" s="156" t="s">
        <v>498</v>
      </c>
      <c r="B34" s="157">
        <v>281.45</v>
      </c>
      <c r="C34" s="158">
        <v>0</v>
      </c>
      <c r="D34" s="204">
        <f t="shared" si="2"/>
        <v>281.45</v>
      </c>
      <c r="E34" s="210">
        <f t="shared" si="1"/>
        <v>14.999999999999943</v>
      </c>
      <c r="F34" s="225">
        <f>+'1B-Banded'!$E$6</f>
        <v>266.45000000000005</v>
      </c>
      <c r="G34" s="72"/>
    </row>
    <row r="35" spans="1:7" x14ac:dyDescent="0.25">
      <c r="A35" s="156" t="s">
        <v>499</v>
      </c>
      <c r="B35" s="157">
        <v>418.5</v>
      </c>
      <c r="C35" s="158">
        <v>0</v>
      </c>
      <c r="D35" s="204">
        <f t="shared" si="2"/>
        <v>418.5</v>
      </c>
      <c r="E35" s="210">
        <f t="shared" si="1"/>
        <v>152.04999999999995</v>
      </c>
      <c r="F35" s="225">
        <f>+'1B-Banded'!$E$6</f>
        <v>266.45000000000005</v>
      </c>
      <c r="G35" s="72"/>
    </row>
    <row r="36" spans="1:7" x14ac:dyDescent="0.25">
      <c r="A36" s="156" t="s">
        <v>500</v>
      </c>
      <c r="B36" s="157">
        <v>418.5</v>
      </c>
      <c r="C36" s="158">
        <v>0</v>
      </c>
      <c r="D36" s="204">
        <f t="shared" si="2"/>
        <v>418.5</v>
      </c>
      <c r="E36" s="210">
        <f t="shared" si="1"/>
        <v>152.04999999999995</v>
      </c>
      <c r="F36" s="225">
        <f>+'1B-Banded'!$E$6</f>
        <v>266.45000000000005</v>
      </c>
      <c r="G36" s="72"/>
    </row>
    <row r="37" spans="1:7" x14ac:dyDescent="0.25">
      <c r="A37" s="156" t="s">
        <v>501</v>
      </c>
      <c r="B37" s="157">
        <v>271.45</v>
      </c>
      <c r="C37" s="158">
        <v>0</v>
      </c>
      <c r="D37" s="204">
        <f t="shared" si="2"/>
        <v>271.45</v>
      </c>
      <c r="E37" s="210">
        <f t="shared" si="1"/>
        <v>4.9999999999999432</v>
      </c>
      <c r="F37" s="225">
        <f>+'1B-Banded'!$E$6</f>
        <v>266.45000000000005</v>
      </c>
      <c r="G37" s="72"/>
    </row>
    <row r="38" spans="1:7" x14ac:dyDescent="0.25">
      <c r="A38" s="156" t="s">
        <v>502</v>
      </c>
      <c r="B38" s="157">
        <v>271.45</v>
      </c>
      <c r="C38" s="158">
        <v>0</v>
      </c>
      <c r="D38" s="204">
        <f t="shared" si="2"/>
        <v>271.45</v>
      </c>
      <c r="E38" s="210">
        <f t="shared" si="1"/>
        <v>4.9999999999999432</v>
      </c>
      <c r="F38" s="225">
        <f>+'1B-Banded'!$E$6</f>
        <v>266.45000000000005</v>
      </c>
      <c r="G38" s="72"/>
    </row>
    <row r="39" spans="1:7" x14ac:dyDescent="0.25">
      <c r="A39" s="156" t="s">
        <v>503</v>
      </c>
      <c r="B39" s="157">
        <v>281.45</v>
      </c>
      <c r="C39" s="158">
        <v>0</v>
      </c>
      <c r="D39" s="204">
        <f t="shared" si="2"/>
        <v>281.45</v>
      </c>
      <c r="E39" s="210">
        <f t="shared" si="1"/>
        <v>14.999999999999943</v>
      </c>
      <c r="F39" s="225">
        <f>+'1B-Banded'!$E$6</f>
        <v>266.45000000000005</v>
      </c>
      <c r="G39" s="72"/>
    </row>
    <row r="40" spans="1:7" x14ac:dyDescent="0.25">
      <c r="A40" s="156" t="s">
        <v>504</v>
      </c>
      <c r="B40" s="157">
        <v>271.45</v>
      </c>
      <c r="C40" s="158">
        <v>0</v>
      </c>
      <c r="D40" s="204">
        <f t="shared" si="2"/>
        <v>271.45</v>
      </c>
      <c r="E40" s="210">
        <f t="shared" si="1"/>
        <v>4.9999999999999432</v>
      </c>
      <c r="F40" s="225">
        <f>+'1B-Banded'!$E$6</f>
        <v>266.45000000000005</v>
      </c>
      <c r="G40" s="72"/>
    </row>
    <row r="41" spans="1:7" s="1" customFormat="1" x14ac:dyDescent="0.25">
      <c r="A41" s="156" t="s">
        <v>505</v>
      </c>
      <c r="B41" s="157">
        <v>271.45</v>
      </c>
      <c r="C41" s="158">
        <v>0</v>
      </c>
      <c r="D41" s="204">
        <f t="shared" si="2"/>
        <v>271.45</v>
      </c>
      <c r="E41" s="210">
        <f t="shared" si="1"/>
        <v>4.9999999999999432</v>
      </c>
      <c r="F41" s="225">
        <f>+'1B-Banded'!$E$6</f>
        <v>266.45000000000005</v>
      </c>
      <c r="G41" s="72"/>
    </row>
    <row r="42" spans="1:7" s="1" customFormat="1" x14ac:dyDescent="0.25">
      <c r="A42" s="156" t="s">
        <v>506</v>
      </c>
      <c r="B42" s="157">
        <v>281.45</v>
      </c>
      <c r="C42" s="158">
        <v>0</v>
      </c>
      <c r="D42" s="204">
        <f t="shared" si="2"/>
        <v>281.45</v>
      </c>
      <c r="E42" s="210">
        <f t="shared" si="1"/>
        <v>14.999999999999943</v>
      </c>
      <c r="F42" s="225">
        <f>+'1B-Banded'!$E$6</f>
        <v>266.45000000000005</v>
      </c>
      <c r="G42" s="72"/>
    </row>
    <row r="43" spans="1:7" s="1" customFormat="1" x14ac:dyDescent="0.25">
      <c r="A43" s="156" t="s">
        <v>507</v>
      </c>
      <c r="B43" s="157">
        <v>418.5</v>
      </c>
      <c r="C43" s="158">
        <v>0</v>
      </c>
      <c r="D43" s="204">
        <f t="shared" si="2"/>
        <v>418.5</v>
      </c>
      <c r="E43" s="210">
        <f t="shared" si="1"/>
        <v>152.04999999999995</v>
      </c>
      <c r="F43" s="225">
        <f>+'1B-Banded'!$E$6</f>
        <v>266.45000000000005</v>
      </c>
      <c r="G43" s="72"/>
    </row>
    <row r="44" spans="1:7" x14ac:dyDescent="0.25">
      <c r="A44" s="156" t="s">
        <v>508</v>
      </c>
      <c r="B44" s="157">
        <v>418.5</v>
      </c>
      <c r="C44" s="158">
        <v>0</v>
      </c>
      <c r="D44" s="204">
        <f t="shared" si="2"/>
        <v>418.5</v>
      </c>
      <c r="E44" s="210">
        <f t="shared" si="1"/>
        <v>152.04999999999995</v>
      </c>
      <c r="F44" s="225">
        <f>+'1B-Banded'!$E$6</f>
        <v>266.45000000000005</v>
      </c>
      <c r="G44" s="72"/>
    </row>
    <row r="45" spans="1:7" x14ac:dyDescent="0.25">
      <c r="A45" s="156" t="s">
        <v>509</v>
      </c>
      <c r="B45" s="157">
        <v>408.5</v>
      </c>
      <c r="C45" s="158">
        <v>0</v>
      </c>
      <c r="D45" s="204">
        <f t="shared" si="2"/>
        <v>408.5</v>
      </c>
      <c r="E45" s="210">
        <f t="shared" si="1"/>
        <v>142.04999999999995</v>
      </c>
      <c r="F45" s="225">
        <f>+'1B-Banded'!$E$6</f>
        <v>266.45000000000005</v>
      </c>
      <c r="G45" s="72"/>
    </row>
    <row r="46" spans="1:7" s="1" customFormat="1" x14ac:dyDescent="0.25">
      <c r="A46" s="156" t="s">
        <v>510</v>
      </c>
      <c r="B46" s="157">
        <v>408.5</v>
      </c>
      <c r="C46" s="158">
        <v>0</v>
      </c>
      <c r="D46" s="204">
        <f t="shared" si="2"/>
        <v>408.5</v>
      </c>
      <c r="E46" s="210">
        <f t="shared" si="1"/>
        <v>142.04999999999995</v>
      </c>
      <c r="F46" s="225">
        <f>+'1B-Banded'!$E$6</f>
        <v>266.45000000000005</v>
      </c>
      <c r="G46" s="72"/>
    </row>
    <row r="47" spans="1:7" x14ac:dyDescent="0.25">
      <c r="A47" s="156" t="s">
        <v>511</v>
      </c>
      <c r="B47" s="157">
        <v>281.45</v>
      </c>
      <c r="C47" s="158">
        <v>0</v>
      </c>
      <c r="D47" s="204">
        <f t="shared" si="2"/>
        <v>281.45</v>
      </c>
      <c r="E47" s="210">
        <f t="shared" si="1"/>
        <v>14.999999999999943</v>
      </c>
      <c r="F47" s="225">
        <f>+'1B-Banded'!$E$6</f>
        <v>266.45000000000005</v>
      </c>
      <c r="G47" s="72"/>
    </row>
    <row r="48" spans="1:7" x14ac:dyDescent="0.25">
      <c r="A48" s="156" t="s">
        <v>512</v>
      </c>
      <c r="B48" s="157">
        <v>418.5</v>
      </c>
      <c r="C48" s="158">
        <v>0</v>
      </c>
      <c r="D48" s="204">
        <f t="shared" si="2"/>
        <v>418.5</v>
      </c>
      <c r="E48" s="210">
        <f t="shared" si="1"/>
        <v>152.04999999999995</v>
      </c>
      <c r="F48" s="225">
        <f>+'1B-Banded'!$E$6</f>
        <v>266.45000000000005</v>
      </c>
      <c r="G48" s="72"/>
    </row>
    <row r="49" spans="1:7" x14ac:dyDescent="0.25">
      <c r="A49" s="156" t="s">
        <v>513</v>
      </c>
      <c r="B49" s="157">
        <v>281.45</v>
      </c>
      <c r="C49" s="158">
        <v>0</v>
      </c>
      <c r="D49" s="204">
        <f t="shared" si="2"/>
        <v>281.45</v>
      </c>
      <c r="E49" s="210">
        <f t="shared" si="1"/>
        <v>14.999999999999943</v>
      </c>
      <c r="F49" s="225">
        <f>+'1B-Banded'!$E$6</f>
        <v>266.45000000000005</v>
      </c>
      <c r="G49" s="72"/>
    </row>
    <row r="50" spans="1:7" x14ac:dyDescent="0.25">
      <c r="A50" s="156" t="s">
        <v>514</v>
      </c>
      <c r="B50" s="157">
        <v>418.5</v>
      </c>
      <c r="C50" s="158">
        <v>0</v>
      </c>
      <c r="D50" s="204">
        <f t="shared" si="2"/>
        <v>418.5</v>
      </c>
      <c r="E50" s="210">
        <f t="shared" si="1"/>
        <v>152.04999999999995</v>
      </c>
      <c r="F50" s="225">
        <f>+'1B-Banded'!$E$6</f>
        <v>266.45000000000005</v>
      </c>
      <c r="G50" s="72"/>
    </row>
    <row r="51" spans="1:7" x14ac:dyDescent="0.25">
      <c r="A51" s="156" t="s">
        <v>515</v>
      </c>
      <c r="B51" s="157">
        <v>276.45</v>
      </c>
      <c r="C51" s="158">
        <v>0</v>
      </c>
      <c r="D51" s="204">
        <f t="shared" si="2"/>
        <v>276.45</v>
      </c>
      <c r="E51" s="210">
        <f t="shared" si="1"/>
        <v>9.9999999999999432</v>
      </c>
      <c r="F51" s="225">
        <f>+'1B-Banded'!$E$6</f>
        <v>266.45000000000005</v>
      </c>
      <c r="G51" s="72"/>
    </row>
    <row r="52" spans="1:7" x14ac:dyDescent="0.25">
      <c r="A52" s="156" t="s">
        <v>516</v>
      </c>
      <c r="B52" s="157">
        <v>413.5</v>
      </c>
      <c r="C52" s="158">
        <v>0</v>
      </c>
      <c r="D52" s="204">
        <f t="shared" si="2"/>
        <v>413.5</v>
      </c>
      <c r="E52" s="210">
        <f t="shared" si="1"/>
        <v>147.04999999999995</v>
      </c>
      <c r="F52" s="225">
        <f>+'1B-Banded'!$E$6</f>
        <v>266.45000000000005</v>
      </c>
      <c r="G52" s="72"/>
    </row>
    <row r="53" spans="1:7" s="1" customFormat="1" ht="16.5" thickBot="1" x14ac:dyDescent="0.3">
      <c r="A53" s="156" t="s">
        <v>517</v>
      </c>
      <c r="B53" s="157">
        <v>271.45</v>
      </c>
      <c r="C53" s="158">
        <v>0</v>
      </c>
      <c r="D53" s="204">
        <f t="shared" si="2"/>
        <v>271.45</v>
      </c>
      <c r="E53" s="210">
        <f t="shared" si="1"/>
        <v>4.9999999999999432</v>
      </c>
      <c r="F53" s="225">
        <f>+'1B-Banded'!$E$6</f>
        <v>266.45000000000005</v>
      </c>
      <c r="G53" s="72"/>
    </row>
    <row r="54" spans="1:7" ht="16.5" thickBot="1" x14ac:dyDescent="0.3">
      <c r="A54" s="122" t="s">
        <v>12</v>
      </c>
      <c r="B54" s="123"/>
      <c r="C54" s="123"/>
      <c r="D54" s="123"/>
      <c r="E54" s="200"/>
      <c r="F54" s="201"/>
      <c r="G54" s="72"/>
    </row>
    <row r="55" spans="1:7" x14ac:dyDescent="0.25">
      <c r="A55" s="156" t="s">
        <v>518</v>
      </c>
      <c r="B55" s="72">
        <v>174.08</v>
      </c>
      <c r="C55" s="158">
        <v>0</v>
      </c>
      <c r="D55" s="204">
        <f t="shared" ref="D55:D93" si="3">B55+C55</f>
        <v>174.08</v>
      </c>
      <c r="E55" s="210">
        <f t="shared" si="1"/>
        <v>15</v>
      </c>
      <c r="F55" s="224">
        <f>+'1A-Per Credit'!$D$10</f>
        <v>159.08000000000001</v>
      </c>
      <c r="G55" s="72"/>
    </row>
    <row r="56" spans="1:7" x14ac:dyDescent="0.25">
      <c r="A56" s="156" t="s">
        <v>519</v>
      </c>
      <c r="B56" s="174">
        <v>174.08</v>
      </c>
      <c r="C56" s="158">
        <v>0</v>
      </c>
      <c r="D56" s="204">
        <f t="shared" si="3"/>
        <v>174.08</v>
      </c>
      <c r="E56" s="210">
        <f t="shared" si="1"/>
        <v>15</v>
      </c>
      <c r="F56" s="224">
        <f>+'1A-Per Credit'!$D$10</f>
        <v>159.08000000000001</v>
      </c>
      <c r="G56" s="72"/>
    </row>
    <row r="57" spans="1:7" x14ac:dyDescent="0.25">
      <c r="A57" s="156" t="s">
        <v>520</v>
      </c>
      <c r="B57" s="174">
        <v>234.08</v>
      </c>
      <c r="C57" s="158">
        <v>0</v>
      </c>
      <c r="D57" s="204">
        <f t="shared" si="3"/>
        <v>234.08</v>
      </c>
      <c r="E57" s="210">
        <f t="shared" si="1"/>
        <v>75</v>
      </c>
      <c r="F57" s="224">
        <f>+'1A-Per Credit'!$D$10</f>
        <v>159.08000000000001</v>
      </c>
      <c r="G57" s="72"/>
    </row>
    <row r="58" spans="1:7" x14ac:dyDescent="0.25">
      <c r="A58" s="156" t="s">
        <v>521</v>
      </c>
      <c r="B58" s="174">
        <v>169.08</v>
      </c>
      <c r="C58" s="158">
        <v>0</v>
      </c>
      <c r="D58" s="204">
        <f t="shared" si="3"/>
        <v>169.08</v>
      </c>
      <c r="E58" s="210">
        <f t="shared" si="1"/>
        <v>10</v>
      </c>
      <c r="F58" s="224">
        <f>+'1A-Per Credit'!$D$10</f>
        <v>159.08000000000001</v>
      </c>
      <c r="G58" s="72"/>
    </row>
    <row r="59" spans="1:7" x14ac:dyDescent="0.25">
      <c r="A59" s="156" t="s">
        <v>522</v>
      </c>
      <c r="B59" s="174">
        <v>169.08</v>
      </c>
      <c r="C59" s="158">
        <v>0</v>
      </c>
      <c r="D59" s="204">
        <f t="shared" si="3"/>
        <v>169.08</v>
      </c>
      <c r="E59" s="210">
        <f t="shared" si="1"/>
        <v>10</v>
      </c>
      <c r="F59" s="224">
        <f>+'1A-Per Credit'!$D$10</f>
        <v>159.08000000000001</v>
      </c>
      <c r="G59" s="72"/>
    </row>
    <row r="60" spans="1:7" s="1" customFormat="1" x14ac:dyDescent="0.25">
      <c r="A60" s="156" t="s">
        <v>523</v>
      </c>
      <c r="B60" s="190">
        <v>159.08000000000001</v>
      </c>
      <c r="C60" s="158">
        <v>17</v>
      </c>
      <c r="D60" s="204">
        <f t="shared" si="3"/>
        <v>176.08</v>
      </c>
      <c r="E60" s="210">
        <f t="shared" si="1"/>
        <v>17</v>
      </c>
      <c r="F60" s="224">
        <f>+'1A-Per Credit'!$D$10</f>
        <v>159.08000000000001</v>
      </c>
      <c r="G60" s="71"/>
    </row>
    <row r="61" spans="1:7" s="1" customFormat="1" x14ac:dyDescent="0.25">
      <c r="A61" s="156" t="s">
        <v>524</v>
      </c>
      <c r="B61" s="190">
        <v>159.08000000000001</v>
      </c>
      <c r="C61" s="158">
        <v>17</v>
      </c>
      <c r="D61" s="204">
        <f t="shared" si="3"/>
        <v>176.08</v>
      </c>
      <c r="E61" s="210">
        <f t="shared" si="1"/>
        <v>17</v>
      </c>
      <c r="F61" s="224">
        <f>+'1A-Per Credit'!$D$10</f>
        <v>159.08000000000001</v>
      </c>
      <c r="G61" s="71"/>
    </row>
    <row r="62" spans="1:7" s="1" customFormat="1" x14ac:dyDescent="0.25">
      <c r="A62" s="156" t="s">
        <v>525</v>
      </c>
      <c r="B62" s="190">
        <v>159.08000000000001</v>
      </c>
      <c r="C62" s="158">
        <v>17</v>
      </c>
      <c r="D62" s="204">
        <f t="shared" si="3"/>
        <v>176.08</v>
      </c>
      <c r="E62" s="210">
        <f t="shared" si="1"/>
        <v>17</v>
      </c>
      <c r="F62" s="224">
        <f>+'1A-Per Credit'!$D$10</f>
        <v>159.08000000000001</v>
      </c>
      <c r="G62" s="71"/>
    </row>
    <row r="63" spans="1:7" x14ac:dyDescent="0.25">
      <c r="A63" s="156" t="s">
        <v>526</v>
      </c>
      <c r="B63" s="174">
        <v>169.08</v>
      </c>
      <c r="C63" s="158">
        <v>0</v>
      </c>
      <c r="D63" s="204">
        <f t="shared" si="3"/>
        <v>169.08</v>
      </c>
      <c r="E63" s="210">
        <f t="shared" si="1"/>
        <v>10</v>
      </c>
      <c r="F63" s="224">
        <f>+'1A-Per Credit'!$D$10</f>
        <v>159.08000000000001</v>
      </c>
      <c r="G63" s="72"/>
    </row>
    <row r="64" spans="1:7" x14ac:dyDescent="0.25">
      <c r="A64" s="156" t="s">
        <v>527</v>
      </c>
      <c r="B64" s="174">
        <v>169.08</v>
      </c>
      <c r="C64" s="158">
        <v>0</v>
      </c>
      <c r="D64" s="204">
        <f t="shared" si="3"/>
        <v>169.08</v>
      </c>
      <c r="E64" s="210">
        <f t="shared" si="1"/>
        <v>10</v>
      </c>
      <c r="F64" s="224">
        <f>+'1A-Per Credit'!$D$10</f>
        <v>159.08000000000001</v>
      </c>
      <c r="G64" s="72"/>
    </row>
    <row r="65" spans="1:7" x14ac:dyDescent="0.25">
      <c r="A65" s="156" t="s">
        <v>528</v>
      </c>
      <c r="B65" s="174">
        <v>169.08</v>
      </c>
      <c r="C65" s="158">
        <v>0</v>
      </c>
      <c r="D65" s="204">
        <f t="shared" si="3"/>
        <v>169.08</v>
      </c>
      <c r="E65" s="210">
        <f t="shared" si="1"/>
        <v>10</v>
      </c>
      <c r="F65" s="224">
        <f>+'1A-Per Credit'!$D$10</f>
        <v>159.08000000000001</v>
      </c>
      <c r="G65" s="72"/>
    </row>
    <row r="66" spans="1:7" x14ac:dyDescent="0.25">
      <c r="A66" s="156" t="s">
        <v>529</v>
      </c>
      <c r="B66" s="174">
        <v>169.08</v>
      </c>
      <c r="C66" s="158">
        <v>0</v>
      </c>
      <c r="D66" s="204">
        <f t="shared" si="3"/>
        <v>169.08</v>
      </c>
      <c r="E66" s="210">
        <f t="shared" si="1"/>
        <v>10</v>
      </c>
      <c r="F66" s="224">
        <f>+'1A-Per Credit'!$D$10</f>
        <v>159.08000000000001</v>
      </c>
      <c r="G66" s="72"/>
    </row>
    <row r="67" spans="1:7" x14ac:dyDescent="0.25">
      <c r="A67" s="156" t="s">
        <v>530</v>
      </c>
      <c r="B67" s="174">
        <v>169.08</v>
      </c>
      <c r="C67" s="158">
        <v>0</v>
      </c>
      <c r="D67" s="204">
        <f t="shared" si="3"/>
        <v>169.08</v>
      </c>
      <c r="E67" s="210">
        <f t="shared" si="1"/>
        <v>10</v>
      </c>
      <c r="F67" s="224">
        <f>+'1A-Per Credit'!$D$10</f>
        <v>159.08000000000001</v>
      </c>
      <c r="G67" s="72"/>
    </row>
    <row r="68" spans="1:7" x14ac:dyDescent="0.25">
      <c r="A68" s="156" t="s">
        <v>531</v>
      </c>
      <c r="B68" s="174">
        <v>169.08</v>
      </c>
      <c r="C68" s="158">
        <v>0</v>
      </c>
      <c r="D68" s="204">
        <f t="shared" si="3"/>
        <v>169.08</v>
      </c>
      <c r="E68" s="210">
        <f t="shared" si="1"/>
        <v>10</v>
      </c>
      <c r="F68" s="224">
        <f>+'1A-Per Credit'!$D$10</f>
        <v>159.08000000000001</v>
      </c>
      <c r="G68" s="72"/>
    </row>
    <row r="69" spans="1:7" x14ac:dyDescent="0.25">
      <c r="A69" s="156" t="s">
        <v>532</v>
      </c>
      <c r="B69" s="174">
        <v>169.08</v>
      </c>
      <c r="C69" s="158">
        <v>0</v>
      </c>
      <c r="D69" s="204">
        <f t="shared" si="3"/>
        <v>169.08</v>
      </c>
      <c r="E69" s="210">
        <f t="shared" si="1"/>
        <v>10</v>
      </c>
      <c r="F69" s="224">
        <f>+'1A-Per Credit'!$D$10</f>
        <v>159.08000000000001</v>
      </c>
      <c r="G69" s="72"/>
    </row>
    <row r="70" spans="1:7" x14ac:dyDescent="0.25">
      <c r="A70" s="156" t="s">
        <v>533</v>
      </c>
      <c r="B70" s="174">
        <v>169.08</v>
      </c>
      <c r="C70" s="158">
        <v>0</v>
      </c>
      <c r="D70" s="204">
        <f t="shared" si="3"/>
        <v>169.08</v>
      </c>
      <c r="E70" s="210">
        <f t="shared" ref="E70:E133" si="4">+D70-F70</f>
        <v>10</v>
      </c>
      <c r="F70" s="224">
        <f>+'1A-Per Credit'!$D$10</f>
        <v>159.08000000000001</v>
      </c>
      <c r="G70" s="72"/>
    </row>
    <row r="71" spans="1:7" x14ac:dyDescent="0.25">
      <c r="A71" s="156" t="s">
        <v>534</v>
      </c>
      <c r="B71" s="174">
        <v>169.08</v>
      </c>
      <c r="C71" s="158">
        <v>0</v>
      </c>
      <c r="D71" s="204">
        <f t="shared" si="3"/>
        <v>169.08</v>
      </c>
      <c r="E71" s="210">
        <f t="shared" si="4"/>
        <v>10</v>
      </c>
      <c r="F71" s="224">
        <f>+'1A-Per Credit'!$D$10</f>
        <v>159.08000000000001</v>
      </c>
      <c r="G71" s="72"/>
    </row>
    <row r="72" spans="1:7" x14ac:dyDescent="0.25">
      <c r="A72" s="156" t="s">
        <v>535</v>
      </c>
      <c r="B72" s="174">
        <v>169.08</v>
      </c>
      <c r="C72" s="158">
        <v>0</v>
      </c>
      <c r="D72" s="204">
        <f t="shared" si="3"/>
        <v>169.08</v>
      </c>
      <c r="E72" s="210">
        <f t="shared" si="4"/>
        <v>10</v>
      </c>
      <c r="F72" s="224">
        <f>+'1A-Per Credit'!$D$10</f>
        <v>159.08000000000001</v>
      </c>
      <c r="G72" s="72"/>
    </row>
    <row r="73" spans="1:7" x14ac:dyDescent="0.25">
      <c r="A73" s="156" t="s">
        <v>536</v>
      </c>
      <c r="B73" s="174">
        <v>169.08</v>
      </c>
      <c r="C73" s="158">
        <v>0</v>
      </c>
      <c r="D73" s="204">
        <f t="shared" si="3"/>
        <v>169.08</v>
      </c>
      <c r="E73" s="210">
        <f t="shared" si="4"/>
        <v>10</v>
      </c>
      <c r="F73" s="224">
        <f>+'1A-Per Credit'!$D$10</f>
        <v>159.08000000000001</v>
      </c>
      <c r="G73" s="72"/>
    </row>
    <row r="74" spans="1:7" x14ac:dyDescent="0.25">
      <c r="A74" s="156" t="s">
        <v>537</v>
      </c>
      <c r="B74" s="174">
        <v>169.08</v>
      </c>
      <c r="C74" s="158">
        <v>0</v>
      </c>
      <c r="D74" s="204">
        <f t="shared" si="3"/>
        <v>169.08</v>
      </c>
      <c r="E74" s="210">
        <f t="shared" si="4"/>
        <v>10</v>
      </c>
      <c r="F74" s="224">
        <f>+'1A-Per Credit'!$D$10</f>
        <v>159.08000000000001</v>
      </c>
      <c r="G74" s="72"/>
    </row>
    <row r="75" spans="1:7" x14ac:dyDescent="0.25">
      <c r="A75" s="156" t="s">
        <v>538</v>
      </c>
      <c r="B75" s="174">
        <v>169.08</v>
      </c>
      <c r="C75" s="158">
        <v>0</v>
      </c>
      <c r="D75" s="204">
        <f t="shared" si="3"/>
        <v>169.08</v>
      </c>
      <c r="E75" s="210">
        <f t="shared" si="4"/>
        <v>10</v>
      </c>
      <c r="F75" s="224">
        <f>+'1A-Per Credit'!$D$10</f>
        <v>159.08000000000001</v>
      </c>
      <c r="G75" s="72"/>
    </row>
    <row r="76" spans="1:7" x14ac:dyDescent="0.25">
      <c r="A76" s="156" t="s">
        <v>539</v>
      </c>
      <c r="B76" s="174">
        <v>169.08</v>
      </c>
      <c r="C76" s="158">
        <v>0</v>
      </c>
      <c r="D76" s="204">
        <f t="shared" si="3"/>
        <v>169.08</v>
      </c>
      <c r="E76" s="210">
        <f t="shared" si="4"/>
        <v>10</v>
      </c>
      <c r="F76" s="224">
        <f>+'1A-Per Credit'!$D$10</f>
        <v>159.08000000000001</v>
      </c>
      <c r="G76" s="72"/>
    </row>
    <row r="77" spans="1:7" x14ac:dyDescent="0.25">
      <c r="A77" s="156" t="s">
        <v>540</v>
      </c>
      <c r="B77" s="174">
        <v>169.08</v>
      </c>
      <c r="C77" s="158">
        <v>0</v>
      </c>
      <c r="D77" s="204">
        <f t="shared" si="3"/>
        <v>169.08</v>
      </c>
      <c r="E77" s="210">
        <f t="shared" si="4"/>
        <v>10</v>
      </c>
      <c r="F77" s="224">
        <f>+'1A-Per Credit'!$D$10</f>
        <v>159.08000000000001</v>
      </c>
      <c r="G77" s="72"/>
    </row>
    <row r="78" spans="1:7" x14ac:dyDescent="0.25">
      <c r="A78" s="156" t="s">
        <v>541</v>
      </c>
      <c r="B78" s="174">
        <v>169.08</v>
      </c>
      <c r="C78" s="158">
        <v>0</v>
      </c>
      <c r="D78" s="204">
        <f t="shared" si="3"/>
        <v>169.08</v>
      </c>
      <c r="E78" s="210">
        <f t="shared" si="4"/>
        <v>10</v>
      </c>
      <c r="F78" s="224">
        <f>+'1A-Per Credit'!$D$10</f>
        <v>159.08000000000001</v>
      </c>
      <c r="G78" s="72"/>
    </row>
    <row r="79" spans="1:7" x14ac:dyDescent="0.25">
      <c r="A79" s="156" t="s">
        <v>542</v>
      </c>
      <c r="B79" s="174">
        <v>174.08</v>
      </c>
      <c r="C79" s="158">
        <v>0</v>
      </c>
      <c r="D79" s="204">
        <f t="shared" si="3"/>
        <v>174.08</v>
      </c>
      <c r="E79" s="210">
        <f t="shared" si="4"/>
        <v>15</v>
      </c>
      <c r="F79" s="224">
        <f>+'1A-Per Credit'!$D$10</f>
        <v>159.08000000000001</v>
      </c>
      <c r="G79" s="72"/>
    </row>
    <row r="80" spans="1:7" x14ac:dyDescent="0.25">
      <c r="A80" s="156" t="s">
        <v>543</v>
      </c>
      <c r="B80" s="174">
        <v>275.04000000000002</v>
      </c>
      <c r="C80" s="158">
        <v>0</v>
      </c>
      <c r="D80" s="204">
        <f t="shared" si="3"/>
        <v>275.04000000000002</v>
      </c>
      <c r="E80" s="210">
        <f t="shared" si="4"/>
        <v>115.96000000000001</v>
      </c>
      <c r="F80" s="224">
        <f>+'1A-Per Credit'!$D$10</f>
        <v>159.08000000000001</v>
      </c>
      <c r="G80" s="72"/>
    </row>
    <row r="81" spans="1:7" x14ac:dyDescent="0.25">
      <c r="A81" s="156" t="s">
        <v>544</v>
      </c>
      <c r="B81" s="174">
        <v>275.04000000000002</v>
      </c>
      <c r="C81" s="158">
        <v>0</v>
      </c>
      <c r="D81" s="204">
        <f t="shared" si="3"/>
        <v>275.04000000000002</v>
      </c>
      <c r="E81" s="210">
        <f t="shared" si="4"/>
        <v>115.96000000000001</v>
      </c>
      <c r="F81" s="224">
        <f>+'1A-Per Credit'!$D$10</f>
        <v>159.08000000000001</v>
      </c>
      <c r="G81" s="72"/>
    </row>
    <row r="82" spans="1:7" x14ac:dyDescent="0.25">
      <c r="A82" s="156" t="s">
        <v>545</v>
      </c>
      <c r="B82" s="174">
        <v>275.04000000000002</v>
      </c>
      <c r="C82" s="158">
        <v>0</v>
      </c>
      <c r="D82" s="204">
        <f t="shared" si="3"/>
        <v>275.04000000000002</v>
      </c>
      <c r="E82" s="210">
        <f t="shared" si="4"/>
        <v>115.96000000000001</v>
      </c>
      <c r="F82" s="224">
        <f>+'1A-Per Credit'!$D$10</f>
        <v>159.08000000000001</v>
      </c>
      <c r="G82" s="72"/>
    </row>
    <row r="83" spans="1:7" x14ac:dyDescent="0.25">
      <c r="A83" s="156" t="s">
        <v>546</v>
      </c>
      <c r="B83" s="174">
        <v>275.04000000000002</v>
      </c>
      <c r="C83" s="158">
        <v>0</v>
      </c>
      <c r="D83" s="204">
        <f t="shared" si="3"/>
        <v>275.04000000000002</v>
      </c>
      <c r="E83" s="210">
        <f t="shared" si="4"/>
        <v>115.96000000000001</v>
      </c>
      <c r="F83" s="224">
        <f>+'1A-Per Credit'!$D$10</f>
        <v>159.08000000000001</v>
      </c>
      <c r="G83" s="72"/>
    </row>
    <row r="84" spans="1:7" x14ac:dyDescent="0.25">
      <c r="A84" s="156" t="s">
        <v>547</v>
      </c>
      <c r="B84" s="174">
        <v>275.04000000000002</v>
      </c>
      <c r="C84" s="158">
        <v>0</v>
      </c>
      <c r="D84" s="204">
        <f t="shared" si="3"/>
        <v>275.04000000000002</v>
      </c>
      <c r="E84" s="210">
        <f t="shared" si="4"/>
        <v>115.96000000000001</v>
      </c>
      <c r="F84" s="224">
        <f>+'1A-Per Credit'!$D$10</f>
        <v>159.08000000000001</v>
      </c>
      <c r="G84" s="72"/>
    </row>
    <row r="85" spans="1:7" x14ac:dyDescent="0.25">
      <c r="A85" s="156" t="s">
        <v>548</v>
      </c>
      <c r="B85" s="174">
        <v>224.08</v>
      </c>
      <c r="C85" s="158">
        <v>0</v>
      </c>
      <c r="D85" s="204">
        <f t="shared" si="3"/>
        <v>224.08</v>
      </c>
      <c r="E85" s="210">
        <f t="shared" si="4"/>
        <v>65</v>
      </c>
      <c r="F85" s="224">
        <f>+'1A-Per Credit'!$D$10</f>
        <v>159.08000000000001</v>
      </c>
      <c r="G85" s="72"/>
    </row>
    <row r="86" spans="1:7" x14ac:dyDescent="0.25">
      <c r="A86" s="156" t="s">
        <v>549</v>
      </c>
      <c r="B86" s="174">
        <v>274.07</v>
      </c>
      <c r="C86" s="158">
        <v>0</v>
      </c>
      <c r="D86" s="204">
        <f t="shared" si="3"/>
        <v>274.07</v>
      </c>
      <c r="E86" s="210">
        <f t="shared" si="4"/>
        <v>114.98999999999998</v>
      </c>
      <c r="F86" s="224">
        <f>+'1A-Per Credit'!$D$10</f>
        <v>159.08000000000001</v>
      </c>
      <c r="G86" s="72"/>
    </row>
    <row r="87" spans="1:7" x14ac:dyDescent="0.25">
      <c r="A87" s="156" t="s">
        <v>550</v>
      </c>
      <c r="B87" s="174">
        <v>169.08</v>
      </c>
      <c r="C87" s="158">
        <v>0</v>
      </c>
      <c r="D87" s="204">
        <f t="shared" si="3"/>
        <v>169.08</v>
      </c>
      <c r="E87" s="210">
        <f t="shared" si="4"/>
        <v>10</v>
      </c>
      <c r="F87" s="224">
        <f>+'1A-Per Credit'!$D$10</f>
        <v>159.08000000000001</v>
      </c>
      <c r="G87" s="72"/>
    </row>
    <row r="88" spans="1:7" x14ac:dyDescent="0.25">
      <c r="A88" s="156" t="s">
        <v>551</v>
      </c>
      <c r="B88" s="174">
        <v>169.08</v>
      </c>
      <c r="C88" s="158">
        <v>0</v>
      </c>
      <c r="D88" s="204">
        <f t="shared" si="3"/>
        <v>169.08</v>
      </c>
      <c r="E88" s="210">
        <f t="shared" si="4"/>
        <v>10</v>
      </c>
      <c r="F88" s="224">
        <f>+'1A-Per Credit'!$D$10</f>
        <v>159.08000000000001</v>
      </c>
      <c r="G88" s="72"/>
    </row>
    <row r="89" spans="1:7" x14ac:dyDescent="0.25">
      <c r="A89" s="156" t="s">
        <v>552</v>
      </c>
      <c r="B89" s="174">
        <v>169.08</v>
      </c>
      <c r="C89" s="158">
        <v>0</v>
      </c>
      <c r="D89" s="204">
        <f t="shared" si="3"/>
        <v>169.08</v>
      </c>
      <c r="E89" s="210">
        <f t="shared" si="4"/>
        <v>10</v>
      </c>
      <c r="F89" s="224">
        <f>+'1A-Per Credit'!$D$10</f>
        <v>159.08000000000001</v>
      </c>
      <c r="G89" s="72"/>
    </row>
    <row r="90" spans="1:7" x14ac:dyDescent="0.25">
      <c r="A90" s="156" t="s">
        <v>553</v>
      </c>
      <c r="B90" s="174">
        <v>229.08</v>
      </c>
      <c r="C90" s="158">
        <v>0</v>
      </c>
      <c r="D90" s="204">
        <f t="shared" si="3"/>
        <v>229.08</v>
      </c>
      <c r="E90" s="210">
        <f t="shared" si="4"/>
        <v>70</v>
      </c>
      <c r="F90" s="224">
        <f>+'1A-Per Credit'!$D$10</f>
        <v>159.08000000000001</v>
      </c>
      <c r="G90" s="72"/>
    </row>
    <row r="91" spans="1:7" x14ac:dyDescent="0.25">
      <c r="A91" s="156" t="s">
        <v>554</v>
      </c>
      <c r="B91" s="174">
        <v>229.08</v>
      </c>
      <c r="C91" s="158">
        <v>0</v>
      </c>
      <c r="D91" s="204">
        <f t="shared" si="3"/>
        <v>229.08</v>
      </c>
      <c r="E91" s="210">
        <f t="shared" si="4"/>
        <v>70</v>
      </c>
      <c r="F91" s="224">
        <f>+'1A-Per Credit'!$D$10</f>
        <v>159.08000000000001</v>
      </c>
      <c r="G91" s="72"/>
    </row>
    <row r="92" spans="1:7" x14ac:dyDescent="0.25">
      <c r="A92" s="156" t="s">
        <v>555</v>
      </c>
      <c r="B92" s="174">
        <v>174.08</v>
      </c>
      <c r="C92" s="158">
        <v>0</v>
      </c>
      <c r="D92" s="204">
        <f t="shared" si="3"/>
        <v>174.08</v>
      </c>
      <c r="E92" s="210">
        <f t="shared" si="4"/>
        <v>15</v>
      </c>
      <c r="F92" s="224">
        <f>+'1A-Per Credit'!$D$10</f>
        <v>159.08000000000001</v>
      </c>
      <c r="G92" s="72"/>
    </row>
    <row r="93" spans="1:7" ht="16.5" thickBot="1" x14ac:dyDescent="0.3">
      <c r="A93" s="156" t="s">
        <v>556</v>
      </c>
      <c r="B93" s="72">
        <v>204.08</v>
      </c>
      <c r="C93" s="158">
        <v>0</v>
      </c>
      <c r="D93" s="204">
        <f t="shared" si="3"/>
        <v>204.08</v>
      </c>
      <c r="E93" s="210">
        <f t="shared" si="4"/>
        <v>45</v>
      </c>
      <c r="F93" s="224">
        <f>+'1A-Per Credit'!$D$10</f>
        <v>159.08000000000001</v>
      </c>
      <c r="G93" s="72"/>
    </row>
    <row r="94" spans="1:7" ht="16.5" thickBot="1" x14ac:dyDescent="0.3">
      <c r="A94" s="122" t="s">
        <v>557</v>
      </c>
      <c r="B94" s="123"/>
      <c r="C94" s="123"/>
      <c r="D94" s="123"/>
      <c r="E94" s="200"/>
      <c r="F94" s="201"/>
      <c r="G94" s="72"/>
    </row>
    <row r="95" spans="1:7" ht="16.5" thickBot="1" x14ac:dyDescent="0.3">
      <c r="A95" s="100" t="s">
        <v>558</v>
      </c>
      <c r="B95" s="109">
        <v>170.58</v>
      </c>
      <c r="C95" s="110">
        <v>0</v>
      </c>
      <c r="D95" s="204">
        <f>B95+C95</f>
        <v>170.58</v>
      </c>
      <c r="E95" s="210">
        <f t="shared" si="4"/>
        <v>10</v>
      </c>
      <c r="F95" s="224">
        <f>+'1A-Per Credit'!$D$11</f>
        <v>160.58000000000001</v>
      </c>
      <c r="G95" s="72"/>
    </row>
    <row r="96" spans="1:7" ht="16.5" thickBot="1" x14ac:dyDescent="0.3">
      <c r="A96" s="122" t="s">
        <v>15</v>
      </c>
      <c r="B96" s="123"/>
      <c r="C96" s="123"/>
      <c r="D96" s="123"/>
      <c r="E96" s="200"/>
      <c r="F96" s="201"/>
      <c r="G96" s="72"/>
    </row>
    <row r="97" spans="1:7" x14ac:dyDescent="0.25">
      <c r="A97" s="156" t="s">
        <v>559</v>
      </c>
      <c r="B97" s="157">
        <v>204.94</v>
      </c>
      <c r="C97" s="158">
        <v>0</v>
      </c>
      <c r="D97" s="204">
        <f t="shared" ref="D97:D128" si="5">B97+C97</f>
        <v>204.94</v>
      </c>
      <c r="E97" s="210">
        <f t="shared" si="4"/>
        <v>46.039999999999992</v>
      </c>
      <c r="F97" s="224">
        <f>+'1A-Per Credit'!$D$13</f>
        <v>158.9</v>
      </c>
      <c r="G97" s="72"/>
    </row>
    <row r="98" spans="1:7" x14ac:dyDescent="0.25">
      <c r="A98" s="156" t="s">
        <v>560</v>
      </c>
      <c r="B98" s="157">
        <v>280.51</v>
      </c>
      <c r="C98" s="158">
        <v>0</v>
      </c>
      <c r="D98" s="204">
        <f t="shared" si="5"/>
        <v>280.51</v>
      </c>
      <c r="E98" s="210">
        <f t="shared" si="4"/>
        <v>121.60999999999999</v>
      </c>
      <c r="F98" s="224">
        <f>+'1A-Per Credit'!$D$13</f>
        <v>158.9</v>
      </c>
      <c r="G98" s="72"/>
    </row>
    <row r="99" spans="1:7" x14ac:dyDescent="0.25">
      <c r="A99" s="175" t="s">
        <v>561</v>
      </c>
      <c r="B99" s="157">
        <v>173.9</v>
      </c>
      <c r="C99" s="158">
        <v>0</v>
      </c>
      <c r="D99" s="204">
        <f t="shared" si="5"/>
        <v>173.9</v>
      </c>
      <c r="E99" s="210">
        <f t="shared" si="4"/>
        <v>15</v>
      </c>
      <c r="F99" s="224">
        <f>+'1A-Per Credit'!$D$13</f>
        <v>158.9</v>
      </c>
      <c r="G99" s="72"/>
    </row>
    <row r="100" spans="1:7" x14ac:dyDescent="0.25">
      <c r="A100" s="156" t="s">
        <v>562</v>
      </c>
      <c r="B100" s="157">
        <v>193.9</v>
      </c>
      <c r="C100" s="158">
        <v>0</v>
      </c>
      <c r="D100" s="204">
        <f t="shared" si="5"/>
        <v>193.9</v>
      </c>
      <c r="E100" s="210">
        <f t="shared" si="4"/>
        <v>35</v>
      </c>
      <c r="F100" s="224">
        <f>+'1A-Per Credit'!$D$13</f>
        <v>158.9</v>
      </c>
      <c r="G100" s="72"/>
    </row>
    <row r="101" spans="1:7" x14ac:dyDescent="0.25">
      <c r="A101" s="175" t="s">
        <v>563</v>
      </c>
      <c r="B101" s="157">
        <v>177</v>
      </c>
      <c r="C101" s="158">
        <v>0</v>
      </c>
      <c r="D101" s="204">
        <f t="shared" si="5"/>
        <v>177</v>
      </c>
      <c r="E101" s="210">
        <f t="shared" si="4"/>
        <v>18.099999999999994</v>
      </c>
      <c r="F101" s="224">
        <f>+'1A-Per Credit'!$D$13</f>
        <v>158.9</v>
      </c>
      <c r="G101" s="72"/>
    </row>
    <row r="102" spans="1:7" x14ac:dyDescent="0.25">
      <c r="A102" s="156" t="s">
        <v>564</v>
      </c>
      <c r="B102" s="157">
        <v>178.9</v>
      </c>
      <c r="C102" s="158">
        <v>0</v>
      </c>
      <c r="D102" s="204">
        <f t="shared" si="5"/>
        <v>178.9</v>
      </c>
      <c r="E102" s="210">
        <f t="shared" si="4"/>
        <v>20</v>
      </c>
      <c r="F102" s="224">
        <f>+'1A-Per Credit'!$D$13</f>
        <v>158.9</v>
      </c>
      <c r="G102" s="72"/>
    </row>
    <row r="103" spans="1:7" x14ac:dyDescent="0.25">
      <c r="A103" s="156" t="s">
        <v>565</v>
      </c>
      <c r="B103" s="157">
        <v>163.9</v>
      </c>
      <c r="C103" s="158">
        <v>0</v>
      </c>
      <c r="D103" s="204">
        <f t="shared" si="5"/>
        <v>163.9</v>
      </c>
      <c r="E103" s="210">
        <f t="shared" si="4"/>
        <v>5</v>
      </c>
      <c r="F103" s="224">
        <f>+'1A-Per Credit'!$D$13</f>
        <v>158.9</v>
      </c>
      <c r="G103" s="72"/>
    </row>
    <row r="104" spans="1:7" x14ac:dyDescent="0.25">
      <c r="A104" s="175" t="s">
        <v>566</v>
      </c>
      <c r="B104" s="157">
        <v>198.9</v>
      </c>
      <c r="C104" s="158">
        <v>0</v>
      </c>
      <c r="D104" s="204">
        <f t="shared" si="5"/>
        <v>198.9</v>
      </c>
      <c r="E104" s="210">
        <f t="shared" si="4"/>
        <v>40</v>
      </c>
      <c r="F104" s="224">
        <f>+'1A-Per Credit'!$D$13</f>
        <v>158.9</v>
      </c>
      <c r="G104" s="72"/>
    </row>
    <row r="105" spans="1:7" x14ac:dyDescent="0.25">
      <c r="A105" s="156" t="s">
        <v>567</v>
      </c>
      <c r="B105" s="157">
        <v>163.9</v>
      </c>
      <c r="C105" s="158">
        <v>0</v>
      </c>
      <c r="D105" s="204">
        <f t="shared" si="5"/>
        <v>163.9</v>
      </c>
      <c r="E105" s="210">
        <f t="shared" si="4"/>
        <v>5</v>
      </c>
      <c r="F105" s="224">
        <f>+'1A-Per Credit'!$D$13</f>
        <v>158.9</v>
      </c>
      <c r="G105" s="72"/>
    </row>
    <row r="106" spans="1:7" x14ac:dyDescent="0.25">
      <c r="A106" s="156" t="s">
        <v>568</v>
      </c>
      <c r="B106" s="157">
        <v>178.94</v>
      </c>
      <c r="C106" s="158">
        <v>0</v>
      </c>
      <c r="D106" s="204">
        <f t="shared" si="5"/>
        <v>178.94</v>
      </c>
      <c r="E106" s="210">
        <f t="shared" si="4"/>
        <v>20.039999999999992</v>
      </c>
      <c r="F106" s="224">
        <f>+'1A-Per Credit'!$D$13</f>
        <v>158.9</v>
      </c>
      <c r="G106" s="72"/>
    </row>
    <row r="107" spans="1:7" x14ac:dyDescent="0.25">
      <c r="A107" s="156" t="s">
        <v>569</v>
      </c>
      <c r="B107" s="157">
        <v>204.94</v>
      </c>
      <c r="C107" s="158">
        <v>0</v>
      </c>
      <c r="D107" s="204">
        <f t="shared" si="5"/>
        <v>204.94</v>
      </c>
      <c r="E107" s="210">
        <f t="shared" si="4"/>
        <v>46.039999999999992</v>
      </c>
      <c r="F107" s="224">
        <f>+'1A-Per Credit'!$D$13</f>
        <v>158.9</v>
      </c>
      <c r="G107" s="72"/>
    </row>
    <row r="108" spans="1:7" x14ac:dyDescent="0.25">
      <c r="A108" s="156" t="s">
        <v>570</v>
      </c>
      <c r="B108" s="157">
        <v>250.44</v>
      </c>
      <c r="C108" s="158">
        <v>0</v>
      </c>
      <c r="D108" s="204">
        <f t="shared" si="5"/>
        <v>250.44</v>
      </c>
      <c r="E108" s="210">
        <f t="shared" si="4"/>
        <v>91.539999999999992</v>
      </c>
      <c r="F108" s="224">
        <f>+'1A-Per Credit'!$D$13</f>
        <v>158.9</v>
      </c>
      <c r="G108" s="72"/>
    </row>
    <row r="109" spans="1:7" x14ac:dyDescent="0.25">
      <c r="A109" s="156" t="s">
        <v>571</v>
      </c>
      <c r="B109" s="157">
        <v>255.44</v>
      </c>
      <c r="C109" s="158">
        <v>0</v>
      </c>
      <c r="D109" s="204">
        <f t="shared" si="5"/>
        <v>255.44</v>
      </c>
      <c r="E109" s="210">
        <f t="shared" si="4"/>
        <v>96.539999999999992</v>
      </c>
      <c r="F109" s="224">
        <f>+'1A-Per Credit'!$D$13</f>
        <v>158.9</v>
      </c>
      <c r="G109" s="72"/>
    </row>
    <row r="110" spans="1:7" s="1" customFormat="1" x14ac:dyDescent="0.25">
      <c r="A110" s="156" t="s">
        <v>1037</v>
      </c>
      <c r="B110" s="157">
        <v>158.9</v>
      </c>
      <c r="C110" s="158">
        <v>5</v>
      </c>
      <c r="D110" s="204">
        <f t="shared" si="5"/>
        <v>163.9</v>
      </c>
      <c r="E110" s="210">
        <f t="shared" si="4"/>
        <v>5</v>
      </c>
      <c r="F110" s="224">
        <f>+'1A-Per Credit'!$D$13</f>
        <v>158.9</v>
      </c>
      <c r="G110" s="71"/>
    </row>
    <row r="111" spans="1:7" x14ac:dyDescent="0.25">
      <c r="A111" s="156" t="s">
        <v>572</v>
      </c>
      <c r="B111" s="157">
        <v>182</v>
      </c>
      <c r="C111" s="158">
        <v>0</v>
      </c>
      <c r="D111" s="204">
        <f t="shared" si="5"/>
        <v>182</v>
      </c>
      <c r="E111" s="210">
        <f t="shared" si="4"/>
        <v>23.099999999999994</v>
      </c>
      <c r="F111" s="224">
        <f>+'1A-Per Credit'!$D$13</f>
        <v>158.9</v>
      </c>
      <c r="G111" s="72"/>
    </row>
    <row r="112" spans="1:7" x14ac:dyDescent="0.25">
      <c r="A112" s="156" t="s">
        <v>573</v>
      </c>
      <c r="B112" s="157">
        <v>163.9</v>
      </c>
      <c r="C112" s="158">
        <v>0</v>
      </c>
      <c r="D112" s="204">
        <f t="shared" si="5"/>
        <v>163.9</v>
      </c>
      <c r="E112" s="210">
        <f t="shared" si="4"/>
        <v>5</v>
      </c>
      <c r="F112" s="224">
        <f>+'1A-Per Credit'!$D$13</f>
        <v>158.9</v>
      </c>
      <c r="G112" s="72"/>
    </row>
    <row r="113" spans="1:7" x14ac:dyDescent="0.25">
      <c r="A113" s="175" t="s">
        <v>574</v>
      </c>
      <c r="B113" s="157">
        <v>233</v>
      </c>
      <c r="C113" s="158">
        <v>0</v>
      </c>
      <c r="D113" s="204">
        <f t="shared" si="5"/>
        <v>233</v>
      </c>
      <c r="E113" s="210">
        <f t="shared" si="4"/>
        <v>74.099999999999994</v>
      </c>
      <c r="F113" s="224">
        <f>+'1A-Per Credit'!$D$13</f>
        <v>158.9</v>
      </c>
      <c r="G113" s="72"/>
    </row>
    <row r="114" spans="1:7" x14ac:dyDescent="0.25">
      <c r="A114" s="175" t="s">
        <v>575</v>
      </c>
      <c r="B114" s="157">
        <v>233</v>
      </c>
      <c r="C114" s="158">
        <v>0</v>
      </c>
      <c r="D114" s="204">
        <f t="shared" si="5"/>
        <v>233</v>
      </c>
      <c r="E114" s="210">
        <f t="shared" si="4"/>
        <v>74.099999999999994</v>
      </c>
      <c r="F114" s="224">
        <f>+'1A-Per Credit'!$D$13</f>
        <v>158.9</v>
      </c>
      <c r="G114" s="72"/>
    </row>
    <row r="115" spans="1:7" x14ac:dyDescent="0.25">
      <c r="A115" s="175" t="s">
        <v>576</v>
      </c>
      <c r="B115" s="157">
        <v>233</v>
      </c>
      <c r="C115" s="158">
        <v>0</v>
      </c>
      <c r="D115" s="204">
        <f t="shared" si="5"/>
        <v>233</v>
      </c>
      <c r="E115" s="210">
        <f t="shared" si="4"/>
        <v>74.099999999999994</v>
      </c>
      <c r="F115" s="224">
        <f>+'1A-Per Credit'!$D$13</f>
        <v>158.9</v>
      </c>
      <c r="G115" s="72"/>
    </row>
    <row r="116" spans="1:7" x14ac:dyDescent="0.25">
      <c r="A116" s="175" t="s">
        <v>577</v>
      </c>
      <c r="B116" s="157">
        <v>233</v>
      </c>
      <c r="C116" s="158">
        <v>0</v>
      </c>
      <c r="D116" s="204">
        <f t="shared" si="5"/>
        <v>233</v>
      </c>
      <c r="E116" s="210">
        <f t="shared" si="4"/>
        <v>74.099999999999994</v>
      </c>
      <c r="F116" s="224">
        <f>+'1A-Per Credit'!$D$13</f>
        <v>158.9</v>
      </c>
      <c r="G116" s="72"/>
    </row>
    <row r="117" spans="1:7" x14ac:dyDescent="0.25">
      <c r="A117" s="175" t="s">
        <v>578</v>
      </c>
      <c r="B117" s="157">
        <v>233</v>
      </c>
      <c r="C117" s="158">
        <v>0</v>
      </c>
      <c r="D117" s="204">
        <f t="shared" si="5"/>
        <v>233</v>
      </c>
      <c r="E117" s="210">
        <f t="shared" si="4"/>
        <v>74.099999999999994</v>
      </c>
      <c r="F117" s="224">
        <f>+'1A-Per Credit'!$D$13</f>
        <v>158.9</v>
      </c>
      <c r="G117" s="72"/>
    </row>
    <row r="118" spans="1:7" x14ac:dyDescent="0.25">
      <c r="A118" s="156" t="s">
        <v>579</v>
      </c>
      <c r="B118" s="157">
        <v>163.9</v>
      </c>
      <c r="C118" s="158">
        <v>0</v>
      </c>
      <c r="D118" s="204">
        <f t="shared" si="5"/>
        <v>163.9</v>
      </c>
      <c r="E118" s="210">
        <f t="shared" si="4"/>
        <v>5</v>
      </c>
      <c r="F118" s="224">
        <f>+'1A-Per Credit'!$D$13</f>
        <v>158.9</v>
      </c>
      <c r="G118" s="72"/>
    </row>
    <row r="119" spans="1:7" x14ac:dyDescent="0.25">
      <c r="A119" s="156" t="s">
        <v>580</v>
      </c>
      <c r="B119" s="157">
        <v>163.9</v>
      </c>
      <c r="C119" s="158">
        <v>0</v>
      </c>
      <c r="D119" s="204">
        <f t="shared" si="5"/>
        <v>163.9</v>
      </c>
      <c r="E119" s="210">
        <f t="shared" si="4"/>
        <v>5</v>
      </c>
      <c r="F119" s="224">
        <f>+'1A-Per Credit'!$D$13</f>
        <v>158.9</v>
      </c>
      <c r="G119" s="72"/>
    </row>
    <row r="120" spans="1:7" x14ac:dyDescent="0.25">
      <c r="A120" s="175" t="s">
        <v>581</v>
      </c>
      <c r="B120" s="157">
        <v>233</v>
      </c>
      <c r="C120" s="158">
        <v>0</v>
      </c>
      <c r="D120" s="204">
        <f t="shared" si="5"/>
        <v>233</v>
      </c>
      <c r="E120" s="210">
        <f t="shared" si="4"/>
        <v>74.099999999999994</v>
      </c>
      <c r="F120" s="224">
        <f>+'1A-Per Credit'!$D$13</f>
        <v>158.9</v>
      </c>
      <c r="G120" s="72"/>
    </row>
    <row r="121" spans="1:7" x14ac:dyDescent="0.25">
      <c r="A121" s="175" t="s">
        <v>582</v>
      </c>
      <c r="B121" s="157">
        <v>233</v>
      </c>
      <c r="C121" s="158">
        <v>0</v>
      </c>
      <c r="D121" s="204">
        <f t="shared" si="5"/>
        <v>233</v>
      </c>
      <c r="E121" s="210">
        <f t="shared" si="4"/>
        <v>74.099999999999994</v>
      </c>
      <c r="F121" s="224">
        <f>+'1A-Per Credit'!$D$13</f>
        <v>158.9</v>
      </c>
      <c r="G121" s="72"/>
    </row>
    <row r="122" spans="1:7" x14ac:dyDescent="0.25">
      <c r="A122" s="156" t="s">
        <v>583</v>
      </c>
      <c r="B122" s="157">
        <v>218.9</v>
      </c>
      <c r="C122" s="158">
        <v>0</v>
      </c>
      <c r="D122" s="204">
        <f t="shared" si="5"/>
        <v>218.9</v>
      </c>
      <c r="E122" s="210">
        <f t="shared" si="4"/>
        <v>60</v>
      </c>
      <c r="F122" s="224">
        <f>+'1A-Per Credit'!$D$13</f>
        <v>158.9</v>
      </c>
      <c r="G122" s="72"/>
    </row>
    <row r="123" spans="1:7" x14ac:dyDescent="0.25">
      <c r="A123" s="156" t="s">
        <v>584</v>
      </c>
      <c r="B123" s="157">
        <v>163.9</v>
      </c>
      <c r="C123" s="158">
        <v>0</v>
      </c>
      <c r="D123" s="204">
        <f t="shared" si="5"/>
        <v>163.9</v>
      </c>
      <c r="E123" s="210">
        <f t="shared" si="4"/>
        <v>5</v>
      </c>
      <c r="F123" s="224">
        <f>+'1A-Per Credit'!$D$13</f>
        <v>158.9</v>
      </c>
      <c r="G123" s="72"/>
    </row>
    <row r="124" spans="1:7" x14ac:dyDescent="0.25">
      <c r="A124" s="175" t="s">
        <v>585</v>
      </c>
      <c r="B124" s="157">
        <v>177</v>
      </c>
      <c r="C124" s="158">
        <v>0</v>
      </c>
      <c r="D124" s="204">
        <f t="shared" si="5"/>
        <v>177</v>
      </c>
      <c r="E124" s="210">
        <f t="shared" si="4"/>
        <v>18.099999999999994</v>
      </c>
      <c r="F124" s="224">
        <f>+'1A-Per Credit'!$D$13</f>
        <v>158.9</v>
      </c>
      <c r="G124" s="72"/>
    </row>
    <row r="125" spans="1:7" x14ac:dyDescent="0.25">
      <c r="A125" s="175" t="s">
        <v>586</v>
      </c>
      <c r="B125" s="157">
        <v>177</v>
      </c>
      <c r="C125" s="158">
        <v>0</v>
      </c>
      <c r="D125" s="204">
        <f t="shared" si="5"/>
        <v>177</v>
      </c>
      <c r="E125" s="210">
        <f t="shared" si="4"/>
        <v>18.099999999999994</v>
      </c>
      <c r="F125" s="224">
        <f>+'1A-Per Credit'!$D$13</f>
        <v>158.9</v>
      </c>
      <c r="G125" s="72"/>
    </row>
    <row r="126" spans="1:7" x14ac:dyDescent="0.25">
      <c r="A126" s="175" t="s">
        <v>587</v>
      </c>
      <c r="B126" s="157">
        <v>233</v>
      </c>
      <c r="C126" s="158">
        <v>0</v>
      </c>
      <c r="D126" s="204">
        <f t="shared" si="5"/>
        <v>233</v>
      </c>
      <c r="E126" s="210">
        <f t="shared" si="4"/>
        <v>74.099999999999994</v>
      </c>
      <c r="F126" s="224">
        <f>+'1A-Per Credit'!$D$13</f>
        <v>158.9</v>
      </c>
      <c r="G126" s="72"/>
    </row>
    <row r="127" spans="1:7" x14ac:dyDescent="0.25">
      <c r="A127" s="175" t="s">
        <v>588</v>
      </c>
      <c r="B127" s="157">
        <v>177</v>
      </c>
      <c r="C127" s="158">
        <v>0</v>
      </c>
      <c r="D127" s="204">
        <f t="shared" si="5"/>
        <v>177</v>
      </c>
      <c r="E127" s="210">
        <f t="shared" si="4"/>
        <v>18.099999999999994</v>
      </c>
      <c r="F127" s="224">
        <f>+'1A-Per Credit'!$D$13</f>
        <v>158.9</v>
      </c>
      <c r="G127" s="72"/>
    </row>
    <row r="128" spans="1:7" x14ac:dyDescent="0.25">
      <c r="A128" s="175" t="s">
        <v>589</v>
      </c>
      <c r="B128" s="157">
        <v>177</v>
      </c>
      <c r="C128" s="158">
        <v>0</v>
      </c>
      <c r="D128" s="204">
        <f t="shared" si="5"/>
        <v>177</v>
      </c>
      <c r="E128" s="210">
        <f t="shared" si="4"/>
        <v>18.099999999999994</v>
      </c>
      <c r="F128" s="224">
        <f>+'1A-Per Credit'!$D$13</f>
        <v>158.9</v>
      </c>
      <c r="G128" s="72"/>
    </row>
    <row r="129" spans="1:7" x14ac:dyDescent="0.25">
      <c r="A129" s="156" t="s">
        <v>590</v>
      </c>
      <c r="B129" s="157">
        <v>163.9</v>
      </c>
      <c r="C129" s="158">
        <v>0</v>
      </c>
      <c r="D129" s="204">
        <f t="shared" ref="D129:D160" si="6">B129+C129</f>
        <v>163.9</v>
      </c>
      <c r="E129" s="210">
        <f t="shared" si="4"/>
        <v>5</v>
      </c>
      <c r="F129" s="224">
        <f>+'1A-Per Credit'!$D$13</f>
        <v>158.9</v>
      </c>
      <c r="G129" s="72"/>
    </row>
    <row r="130" spans="1:7" x14ac:dyDescent="0.25">
      <c r="A130" s="156" t="s">
        <v>591</v>
      </c>
      <c r="B130" s="157">
        <v>178.94</v>
      </c>
      <c r="C130" s="158">
        <v>0</v>
      </c>
      <c r="D130" s="204">
        <f t="shared" si="6"/>
        <v>178.94</v>
      </c>
      <c r="E130" s="210">
        <f t="shared" si="4"/>
        <v>20.039999999999992</v>
      </c>
      <c r="F130" s="224">
        <f>+'1A-Per Credit'!$D$13</f>
        <v>158.9</v>
      </c>
      <c r="G130" s="72"/>
    </row>
    <row r="131" spans="1:7" x14ac:dyDescent="0.25">
      <c r="A131" s="175" t="s">
        <v>592</v>
      </c>
      <c r="B131" s="157">
        <v>233</v>
      </c>
      <c r="C131" s="158">
        <v>0</v>
      </c>
      <c r="D131" s="204">
        <f t="shared" si="6"/>
        <v>233</v>
      </c>
      <c r="E131" s="210">
        <f t="shared" si="4"/>
        <v>74.099999999999994</v>
      </c>
      <c r="F131" s="224">
        <f>+'1A-Per Credit'!$D$13</f>
        <v>158.9</v>
      </c>
      <c r="G131" s="72"/>
    </row>
    <row r="132" spans="1:7" x14ac:dyDescent="0.25">
      <c r="A132" s="156" t="s">
        <v>593</v>
      </c>
      <c r="B132" s="157">
        <v>233</v>
      </c>
      <c r="C132" s="158">
        <v>0</v>
      </c>
      <c r="D132" s="204">
        <f t="shared" si="6"/>
        <v>233</v>
      </c>
      <c r="E132" s="210">
        <f t="shared" si="4"/>
        <v>74.099999999999994</v>
      </c>
      <c r="F132" s="224">
        <f>+'1A-Per Credit'!$D$13</f>
        <v>158.9</v>
      </c>
      <c r="G132" s="72"/>
    </row>
    <row r="133" spans="1:7" x14ac:dyDescent="0.25">
      <c r="A133" s="156" t="s">
        <v>594</v>
      </c>
      <c r="B133" s="157">
        <v>173.9</v>
      </c>
      <c r="C133" s="158">
        <v>0</v>
      </c>
      <c r="D133" s="204">
        <f t="shared" si="6"/>
        <v>173.9</v>
      </c>
      <c r="E133" s="210">
        <f t="shared" si="4"/>
        <v>15</v>
      </c>
      <c r="F133" s="224">
        <f>+'1A-Per Credit'!$D$13</f>
        <v>158.9</v>
      </c>
      <c r="G133" s="72"/>
    </row>
    <row r="134" spans="1:7" x14ac:dyDescent="0.25">
      <c r="A134" s="175" t="s">
        <v>194</v>
      </c>
      <c r="B134" s="157">
        <v>233</v>
      </c>
      <c r="C134" s="158">
        <v>0</v>
      </c>
      <c r="D134" s="204">
        <f t="shared" si="6"/>
        <v>233</v>
      </c>
      <c r="E134" s="210">
        <f t="shared" ref="E134:E197" si="7">+D134-F134</f>
        <v>74.099999999999994</v>
      </c>
      <c r="F134" s="224">
        <f>+'1A-Per Credit'!$D$13</f>
        <v>158.9</v>
      </c>
      <c r="G134" s="72"/>
    </row>
    <row r="135" spans="1:7" x14ac:dyDescent="0.25">
      <c r="A135" s="156" t="s">
        <v>595</v>
      </c>
      <c r="B135" s="157">
        <v>163.9</v>
      </c>
      <c r="C135" s="158">
        <v>0</v>
      </c>
      <c r="D135" s="204">
        <f t="shared" si="6"/>
        <v>163.9</v>
      </c>
      <c r="E135" s="210">
        <f t="shared" si="7"/>
        <v>5</v>
      </c>
      <c r="F135" s="224">
        <f>+'1A-Per Credit'!$D$13</f>
        <v>158.9</v>
      </c>
      <c r="G135" s="72"/>
    </row>
    <row r="136" spans="1:7" x14ac:dyDescent="0.25">
      <c r="A136" s="175" t="s">
        <v>596</v>
      </c>
      <c r="B136" s="157">
        <v>177</v>
      </c>
      <c r="C136" s="158">
        <v>0</v>
      </c>
      <c r="D136" s="204">
        <f t="shared" si="6"/>
        <v>177</v>
      </c>
      <c r="E136" s="210">
        <f t="shared" si="7"/>
        <v>18.099999999999994</v>
      </c>
      <c r="F136" s="224">
        <f>+'1A-Per Credit'!$D$13</f>
        <v>158.9</v>
      </c>
      <c r="G136" s="72"/>
    </row>
    <row r="137" spans="1:7" x14ac:dyDescent="0.25">
      <c r="A137" s="156" t="s">
        <v>597</v>
      </c>
      <c r="B137" s="157">
        <v>163.9</v>
      </c>
      <c r="C137" s="158">
        <v>0</v>
      </c>
      <c r="D137" s="204">
        <f t="shared" si="6"/>
        <v>163.9</v>
      </c>
      <c r="E137" s="210">
        <f t="shared" si="7"/>
        <v>5</v>
      </c>
      <c r="F137" s="224">
        <f>+'1A-Per Credit'!$D$13</f>
        <v>158.9</v>
      </c>
      <c r="G137" s="72"/>
    </row>
    <row r="138" spans="1:7" x14ac:dyDescent="0.25">
      <c r="A138" s="175" t="s">
        <v>598</v>
      </c>
      <c r="B138" s="157">
        <v>233</v>
      </c>
      <c r="C138" s="158">
        <v>0</v>
      </c>
      <c r="D138" s="204">
        <f t="shared" si="6"/>
        <v>233</v>
      </c>
      <c r="E138" s="210">
        <f t="shared" si="7"/>
        <v>74.099999999999994</v>
      </c>
      <c r="F138" s="224">
        <f>+'1A-Per Credit'!$D$13</f>
        <v>158.9</v>
      </c>
      <c r="G138" s="72"/>
    </row>
    <row r="139" spans="1:7" x14ac:dyDescent="0.25">
      <c r="A139" s="156" t="s">
        <v>599</v>
      </c>
      <c r="B139" s="157">
        <v>163.9</v>
      </c>
      <c r="C139" s="158">
        <v>0</v>
      </c>
      <c r="D139" s="204">
        <f t="shared" si="6"/>
        <v>163.9</v>
      </c>
      <c r="E139" s="210">
        <f t="shared" si="7"/>
        <v>5</v>
      </c>
      <c r="F139" s="224">
        <f>+'1A-Per Credit'!$D$13</f>
        <v>158.9</v>
      </c>
      <c r="G139" s="72"/>
    </row>
    <row r="140" spans="1:7" x14ac:dyDescent="0.25">
      <c r="A140" s="156" t="s">
        <v>600</v>
      </c>
      <c r="B140" s="157">
        <v>204.51</v>
      </c>
      <c r="C140" s="158">
        <v>0</v>
      </c>
      <c r="D140" s="204">
        <f t="shared" si="6"/>
        <v>204.51</v>
      </c>
      <c r="E140" s="210">
        <f t="shared" si="7"/>
        <v>45.609999999999985</v>
      </c>
      <c r="F140" s="224">
        <f>+'1A-Per Credit'!$D$13</f>
        <v>158.9</v>
      </c>
      <c r="G140" s="72"/>
    </row>
    <row r="141" spans="1:7" x14ac:dyDescent="0.25">
      <c r="A141" s="175" t="s">
        <v>601</v>
      </c>
      <c r="B141" s="157">
        <v>177</v>
      </c>
      <c r="C141" s="158">
        <v>0</v>
      </c>
      <c r="D141" s="204">
        <f t="shared" si="6"/>
        <v>177</v>
      </c>
      <c r="E141" s="210">
        <f t="shared" si="7"/>
        <v>18.099999999999994</v>
      </c>
      <c r="F141" s="224">
        <f>+'1A-Per Credit'!$D$13</f>
        <v>158.9</v>
      </c>
      <c r="G141" s="72"/>
    </row>
    <row r="142" spans="1:7" x14ac:dyDescent="0.25">
      <c r="A142" s="175" t="s">
        <v>602</v>
      </c>
      <c r="B142" s="157">
        <v>177</v>
      </c>
      <c r="C142" s="158">
        <v>0</v>
      </c>
      <c r="D142" s="204">
        <f t="shared" si="6"/>
        <v>177</v>
      </c>
      <c r="E142" s="210">
        <f t="shared" si="7"/>
        <v>18.099999999999994</v>
      </c>
      <c r="F142" s="224">
        <f>+'1A-Per Credit'!$D$13</f>
        <v>158.9</v>
      </c>
      <c r="G142" s="72"/>
    </row>
    <row r="143" spans="1:7" x14ac:dyDescent="0.25">
      <c r="A143" s="175" t="s">
        <v>603</v>
      </c>
      <c r="B143" s="157">
        <v>177</v>
      </c>
      <c r="C143" s="158">
        <v>0</v>
      </c>
      <c r="D143" s="204">
        <f t="shared" si="6"/>
        <v>177</v>
      </c>
      <c r="E143" s="210">
        <f t="shared" si="7"/>
        <v>18.099999999999994</v>
      </c>
      <c r="F143" s="224">
        <f>+'1A-Per Credit'!$D$13</f>
        <v>158.9</v>
      </c>
      <c r="G143" s="72"/>
    </row>
    <row r="144" spans="1:7" x14ac:dyDescent="0.25">
      <c r="A144" s="156" t="s">
        <v>604</v>
      </c>
      <c r="B144" s="157">
        <v>163.9</v>
      </c>
      <c r="C144" s="158">
        <v>0</v>
      </c>
      <c r="D144" s="204">
        <f t="shared" si="6"/>
        <v>163.9</v>
      </c>
      <c r="E144" s="210">
        <f t="shared" si="7"/>
        <v>5</v>
      </c>
      <c r="F144" s="224">
        <f>+'1A-Per Credit'!$D$13</f>
        <v>158.9</v>
      </c>
      <c r="G144" s="72"/>
    </row>
    <row r="145" spans="1:7" x14ac:dyDescent="0.25">
      <c r="A145" s="156" t="s">
        <v>605</v>
      </c>
      <c r="B145" s="157">
        <v>163.9</v>
      </c>
      <c r="C145" s="158">
        <v>0</v>
      </c>
      <c r="D145" s="204">
        <f t="shared" si="6"/>
        <v>163.9</v>
      </c>
      <c r="E145" s="210">
        <f t="shared" si="7"/>
        <v>5</v>
      </c>
      <c r="F145" s="224">
        <f>+'1A-Per Credit'!$D$13</f>
        <v>158.9</v>
      </c>
      <c r="G145" s="72"/>
    </row>
    <row r="146" spans="1:7" x14ac:dyDescent="0.25">
      <c r="A146" s="156" t="s">
        <v>606</v>
      </c>
      <c r="B146" s="157">
        <v>177</v>
      </c>
      <c r="C146" s="158">
        <v>0</v>
      </c>
      <c r="D146" s="204">
        <f t="shared" si="6"/>
        <v>177</v>
      </c>
      <c r="E146" s="210">
        <f t="shared" si="7"/>
        <v>18.099999999999994</v>
      </c>
      <c r="F146" s="224">
        <f>+'1A-Per Credit'!$D$13</f>
        <v>158.9</v>
      </c>
      <c r="G146" s="72"/>
    </row>
    <row r="147" spans="1:7" x14ac:dyDescent="0.25">
      <c r="A147" s="175" t="s">
        <v>607</v>
      </c>
      <c r="B147" s="157">
        <v>233</v>
      </c>
      <c r="C147" s="158">
        <v>0</v>
      </c>
      <c r="D147" s="204">
        <f t="shared" si="6"/>
        <v>233</v>
      </c>
      <c r="E147" s="210">
        <f t="shared" si="7"/>
        <v>74.099999999999994</v>
      </c>
      <c r="F147" s="224">
        <f>+'1A-Per Credit'!$D$13</f>
        <v>158.9</v>
      </c>
      <c r="G147" s="72"/>
    </row>
    <row r="148" spans="1:7" x14ac:dyDescent="0.25">
      <c r="A148" s="175" t="s">
        <v>608</v>
      </c>
      <c r="B148" s="157">
        <v>233</v>
      </c>
      <c r="C148" s="158">
        <v>0</v>
      </c>
      <c r="D148" s="204">
        <f t="shared" si="6"/>
        <v>233</v>
      </c>
      <c r="E148" s="210">
        <f t="shared" si="7"/>
        <v>74.099999999999994</v>
      </c>
      <c r="F148" s="224">
        <f>+'1A-Per Credit'!$D$13</f>
        <v>158.9</v>
      </c>
      <c r="G148" s="72"/>
    </row>
    <row r="149" spans="1:7" x14ac:dyDescent="0.25">
      <c r="A149" s="175" t="s">
        <v>609</v>
      </c>
      <c r="B149" s="157">
        <v>177</v>
      </c>
      <c r="C149" s="158">
        <v>0</v>
      </c>
      <c r="D149" s="204">
        <f t="shared" si="6"/>
        <v>177</v>
      </c>
      <c r="E149" s="210">
        <f t="shared" si="7"/>
        <v>18.099999999999994</v>
      </c>
      <c r="F149" s="224">
        <f>+'1A-Per Credit'!$D$13</f>
        <v>158.9</v>
      </c>
      <c r="G149" s="72"/>
    </row>
    <row r="150" spans="1:7" x14ac:dyDescent="0.25">
      <c r="A150" s="175" t="s">
        <v>610</v>
      </c>
      <c r="B150" s="157">
        <v>233</v>
      </c>
      <c r="C150" s="158">
        <v>0</v>
      </c>
      <c r="D150" s="204">
        <f t="shared" si="6"/>
        <v>233</v>
      </c>
      <c r="E150" s="210">
        <f t="shared" si="7"/>
        <v>74.099999999999994</v>
      </c>
      <c r="F150" s="224">
        <f>+'1A-Per Credit'!$D$13</f>
        <v>158.9</v>
      </c>
      <c r="G150" s="72"/>
    </row>
    <row r="151" spans="1:7" x14ac:dyDescent="0.25">
      <c r="A151" s="156" t="s">
        <v>611</v>
      </c>
      <c r="B151" s="157">
        <v>178.9</v>
      </c>
      <c r="C151" s="158">
        <v>0</v>
      </c>
      <c r="D151" s="204">
        <f t="shared" si="6"/>
        <v>178.9</v>
      </c>
      <c r="E151" s="210">
        <f t="shared" si="7"/>
        <v>20</v>
      </c>
      <c r="F151" s="224">
        <f>+'1A-Per Credit'!$D$13</f>
        <v>158.9</v>
      </c>
      <c r="G151" s="72"/>
    </row>
    <row r="152" spans="1:7" x14ac:dyDescent="0.25">
      <c r="A152" s="156" t="s">
        <v>612</v>
      </c>
      <c r="B152" s="157">
        <v>178.94</v>
      </c>
      <c r="C152" s="158">
        <v>0</v>
      </c>
      <c r="D152" s="204">
        <f t="shared" si="6"/>
        <v>178.94</v>
      </c>
      <c r="E152" s="210">
        <f t="shared" si="7"/>
        <v>20.039999999999992</v>
      </c>
      <c r="F152" s="224">
        <f>+'1A-Per Credit'!$D$13</f>
        <v>158.9</v>
      </c>
      <c r="G152" s="72"/>
    </row>
    <row r="153" spans="1:7" x14ac:dyDescent="0.25">
      <c r="A153" s="156" t="s">
        <v>613</v>
      </c>
      <c r="B153" s="157">
        <v>163.9</v>
      </c>
      <c r="C153" s="158">
        <v>0</v>
      </c>
      <c r="D153" s="204">
        <f t="shared" si="6"/>
        <v>163.9</v>
      </c>
      <c r="E153" s="210">
        <f t="shared" si="7"/>
        <v>5</v>
      </c>
      <c r="F153" s="224">
        <f>+'1A-Per Credit'!$D$13</f>
        <v>158.9</v>
      </c>
      <c r="G153" s="72"/>
    </row>
    <row r="154" spans="1:7" x14ac:dyDescent="0.25">
      <c r="A154" s="156" t="s">
        <v>614</v>
      </c>
      <c r="B154" s="157">
        <v>240.51</v>
      </c>
      <c r="C154" s="158">
        <v>0</v>
      </c>
      <c r="D154" s="204">
        <f t="shared" si="6"/>
        <v>240.51</v>
      </c>
      <c r="E154" s="210">
        <f t="shared" si="7"/>
        <v>81.609999999999985</v>
      </c>
      <c r="F154" s="224">
        <f>+'1A-Per Credit'!$D$13</f>
        <v>158.9</v>
      </c>
      <c r="G154" s="72"/>
    </row>
    <row r="155" spans="1:7" x14ac:dyDescent="0.25">
      <c r="A155" s="175" t="s">
        <v>615</v>
      </c>
      <c r="B155" s="157">
        <v>177</v>
      </c>
      <c r="C155" s="158">
        <v>0</v>
      </c>
      <c r="D155" s="204">
        <f t="shared" si="6"/>
        <v>177</v>
      </c>
      <c r="E155" s="210">
        <f t="shared" si="7"/>
        <v>18.099999999999994</v>
      </c>
      <c r="F155" s="224">
        <f>+'1A-Per Credit'!$D$13</f>
        <v>158.9</v>
      </c>
      <c r="G155" s="72"/>
    </row>
    <row r="156" spans="1:7" x14ac:dyDescent="0.25">
      <c r="A156" s="156" t="s">
        <v>616</v>
      </c>
      <c r="B156" s="157">
        <v>199.5</v>
      </c>
      <c r="C156" s="158">
        <v>0</v>
      </c>
      <c r="D156" s="204">
        <f t="shared" si="6"/>
        <v>199.5</v>
      </c>
      <c r="E156" s="210">
        <f t="shared" si="7"/>
        <v>40.599999999999994</v>
      </c>
      <c r="F156" s="224">
        <f>+'1A-Per Credit'!$D$13</f>
        <v>158.9</v>
      </c>
      <c r="G156" s="72"/>
    </row>
    <row r="157" spans="1:7" x14ac:dyDescent="0.25">
      <c r="A157" s="156" t="s">
        <v>617</v>
      </c>
      <c r="B157" s="157">
        <v>163.9</v>
      </c>
      <c r="C157" s="158">
        <v>0</v>
      </c>
      <c r="D157" s="204">
        <f t="shared" si="6"/>
        <v>163.9</v>
      </c>
      <c r="E157" s="210">
        <f t="shared" si="7"/>
        <v>5</v>
      </c>
      <c r="F157" s="224">
        <f>+'1A-Per Credit'!$D$13</f>
        <v>158.9</v>
      </c>
      <c r="G157" s="72"/>
    </row>
    <row r="158" spans="1:7" x14ac:dyDescent="0.25">
      <c r="A158" s="175" t="s">
        <v>618</v>
      </c>
      <c r="B158" s="157">
        <v>177</v>
      </c>
      <c r="C158" s="158">
        <v>0</v>
      </c>
      <c r="D158" s="204">
        <f t="shared" si="6"/>
        <v>177</v>
      </c>
      <c r="E158" s="210">
        <f t="shared" si="7"/>
        <v>18.099999999999994</v>
      </c>
      <c r="F158" s="224">
        <f>+'1A-Per Credit'!$D$13</f>
        <v>158.9</v>
      </c>
      <c r="G158" s="72"/>
    </row>
    <row r="159" spans="1:7" x14ac:dyDescent="0.25">
      <c r="A159" s="156" t="s">
        <v>619</v>
      </c>
      <c r="B159" s="157">
        <v>208.9</v>
      </c>
      <c r="C159" s="158">
        <v>0</v>
      </c>
      <c r="D159" s="204">
        <f t="shared" si="6"/>
        <v>208.9</v>
      </c>
      <c r="E159" s="210">
        <f t="shared" si="7"/>
        <v>50</v>
      </c>
      <c r="F159" s="224">
        <f>+'1A-Per Credit'!$D$13</f>
        <v>158.9</v>
      </c>
      <c r="G159" s="72"/>
    </row>
    <row r="160" spans="1:7" x14ac:dyDescent="0.25">
      <c r="A160" s="156" t="s">
        <v>620</v>
      </c>
      <c r="B160" s="157">
        <v>208.9</v>
      </c>
      <c r="C160" s="158">
        <v>0</v>
      </c>
      <c r="D160" s="204">
        <f t="shared" si="6"/>
        <v>208.9</v>
      </c>
      <c r="E160" s="210">
        <f t="shared" si="7"/>
        <v>50</v>
      </c>
      <c r="F160" s="224">
        <f>+'1A-Per Credit'!$D$13</f>
        <v>158.9</v>
      </c>
      <c r="G160" s="72"/>
    </row>
    <row r="161" spans="1:7" x14ac:dyDescent="0.25">
      <c r="A161" s="156" t="s">
        <v>621</v>
      </c>
      <c r="B161" s="157">
        <v>164.03</v>
      </c>
      <c r="C161" s="158">
        <v>0</v>
      </c>
      <c r="D161" s="204">
        <f t="shared" ref="D161:D169" si="8">B161+C161</f>
        <v>164.03</v>
      </c>
      <c r="E161" s="210">
        <f t="shared" si="7"/>
        <v>5.1299999999999955</v>
      </c>
      <c r="F161" s="224">
        <f>+'1A-Per Credit'!$D$13</f>
        <v>158.9</v>
      </c>
      <c r="G161" s="72"/>
    </row>
    <row r="162" spans="1:7" x14ac:dyDescent="0.25">
      <c r="A162" s="175" t="s">
        <v>622</v>
      </c>
      <c r="B162" s="157">
        <v>232.31</v>
      </c>
      <c r="C162" s="158">
        <v>0</v>
      </c>
      <c r="D162" s="204">
        <f t="shared" si="8"/>
        <v>232.31</v>
      </c>
      <c r="E162" s="210">
        <f t="shared" si="7"/>
        <v>73.41</v>
      </c>
      <c r="F162" s="224">
        <f>+'1A-Per Credit'!$D$13</f>
        <v>158.9</v>
      </c>
      <c r="G162" s="72"/>
    </row>
    <row r="163" spans="1:7" x14ac:dyDescent="0.25">
      <c r="A163" s="175" t="s">
        <v>623</v>
      </c>
      <c r="B163" s="157">
        <v>177</v>
      </c>
      <c r="C163" s="158">
        <v>0</v>
      </c>
      <c r="D163" s="204">
        <f t="shared" si="8"/>
        <v>177</v>
      </c>
      <c r="E163" s="210">
        <f t="shared" si="7"/>
        <v>18.099999999999994</v>
      </c>
      <c r="F163" s="224">
        <f>+'1A-Per Credit'!$D$13</f>
        <v>158.9</v>
      </c>
      <c r="G163" s="72"/>
    </row>
    <row r="164" spans="1:7" x14ac:dyDescent="0.25">
      <c r="A164" s="156" t="s">
        <v>624</v>
      </c>
      <c r="B164" s="157">
        <v>280</v>
      </c>
      <c r="C164" s="158">
        <v>0</v>
      </c>
      <c r="D164" s="204">
        <f t="shared" si="8"/>
        <v>280</v>
      </c>
      <c r="E164" s="210">
        <f t="shared" si="7"/>
        <v>121.1</v>
      </c>
      <c r="F164" s="224">
        <f>+'1A-Per Credit'!$D$13</f>
        <v>158.9</v>
      </c>
      <c r="G164" s="72"/>
    </row>
    <row r="165" spans="1:7" x14ac:dyDescent="0.25">
      <c r="A165" s="175" t="s">
        <v>625</v>
      </c>
      <c r="B165" s="157">
        <v>177</v>
      </c>
      <c r="C165" s="158">
        <v>0</v>
      </c>
      <c r="D165" s="204">
        <f t="shared" si="8"/>
        <v>177</v>
      </c>
      <c r="E165" s="210">
        <f t="shared" si="7"/>
        <v>18.099999999999994</v>
      </c>
      <c r="F165" s="224">
        <f>+'1A-Per Credit'!$D$13</f>
        <v>158.9</v>
      </c>
      <c r="G165" s="72"/>
    </row>
    <row r="166" spans="1:7" x14ac:dyDescent="0.25">
      <c r="A166" s="156" t="s">
        <v>626</v>
      </c>
      <c r="B166" s="157">
        <v>224</v>
      </c>
      <c r="C166" s="158">
        <v>0</v>
      </c>
      <c r="D166" s="204">
        <f t="shared" si="8"/>
        <v>224</v>
      </c>
      <c r="E166" s="210">
        <f t="shared" si="7"/>
        <v>65.099999999999994</v>
      </c>
      <c r="F166" s="224">
        <f>+'1A-Per Credit'!$D$13</f>
        <v>158.9</v>
      </c>
      <c r="G166" s="72"/>
    </row>
    <row r="167" spans="1:7" x14ac:dyDescent="0.25">
      <c r="A167" s="156" t="s">
        <v>627</v>
      </c>
      <c r="B167" s="157">
        <v>385</v>
      </c>
      <c r="C167" s="158">
        <v>0</v>
      </c>
      <c r="D167" s="204">
        <f t="shared" si="8"/>
        <v>385</v>
      </c>
      <c r="E167" s="210">
        <f t="shared" si="7"/>
        <v>226.1</v>
      </c>
      <c r="F167" s="224">
        <f>+'1A-Per Credit'!$D$13</f>
        <v>158.9</v>
      </c>
      <c r="G167" s="72"/>
    </row>
    <row r="168" spans="1:7" x14ac:dyDescent="0.25">
      <c r="A168" s="156" t="s">
        <v>628</v>
      </c>
      <c r="B168" s="157">
        <v>163.9</v>
      </c>
      <c r="C168" s="158">
        <v>0</v>
      </c>
      <c r="D168" s="204">
        <f t="shared" si="8"/>
        <v>163.9</v>
      </c>
      <c r="E168" s="210">
        <f t="shared" si="7"/>
        <v>5</v>
      </c>
      <c r="F168" s="224">
        <f>+'1A-Per Credit'!$D$13</f>
        <v>158.9</v>
      </c>
      <c r="G168" s="72"/>
    </row>
    <row r="169" spans="1:7" ht="16.5" thickBot="1" x14ac:dyDescent="0.3">
      <c r="A169" s="156" t="s">
        <v>629</v>
      </c>
      <c r="B169" s="157">
        <v>280</v>
      </c>
      <c r="C169" s="158">
        <v>0</v>
      </c>
      <c r="D169" s="204">
        <f t="shared" si="8"/>
        <v>280</v>
      </c>
      <c r="E169" s="210">
        <f t="shared" si="7"/>
        <v>121.1</v>
      </c>
      <c r="F169" s="224">
        <f>+'1A-Per Credit'!$D$13</f>
        <v>158.9</v>
      </c>
      <c r="G169" s="72"/>
    </row>
    <row r="170" spans="1:7" ht="16.5" thickBot="1" x14ac:dyDescent="0.3">
      <c r="A170" s="122" t="s">
        <v>16</v>
      </c>
      <c r="B170" s="123"/>
      <c r="C170" s="123"/>
      <c r="D170" s="123"/>
      <c r="E170" s="200"/>
      <c r="F170" s="201"/>
      <c r="G170" s="72"/>
    </row>
    <row r="171" spans="1:7" x14ac:dyDescent="0.25">
      <c r="A171" s="156" t="s">
        <v>630</v>
      </c>
      <c r="B171" s="157">
        <v>170.68</v>
      </c>
      <c r="C171" s="158">
        <v>0</v>
      </c>
      <c r="D171" s="204">
        <f t="shared" ref="D171:D188" si="9">B171+C171</f>
        <v>170.68</v>
      </c>
      <c r="E171" s="210">
        <f t="shared" si="7"/>
        <v>14</v>
      </c>
      <c r="F171" s="224">
        <f>+'1A-Per Credit'!$D$14</f>
        <v>156.68</v>
      </c>
      <c r="G171" s="72"/>
    </row>
    <row r="172" spans="1:7" x14ac:dyDescent="0.25">
      <c r="A172" s="156" t="s">
        <v>631</v>
      </c>
      <c r="B172" s="157">
        <v>266.67</v>
      </c>
      <c r="C172" s="158">
        <v>0</v>
      </c>
      <c r="D172" s="204">
        <f t="shared" si="9"/>
        <v>266.67</v>
      </c>
      <c r="E172" s="210">
        <f t="shared" si="7"/>
        <v>109.99000000000001</v>
      </c>
      <c r="F172" s="224">
        <f>+'1A-Per Credit'!$D$14</f>
        <v>156.68</v>
      </c>
      <c r="G172" s="72"/>
    </row>
    <row r="173" spans="1:7" x14ac:dyDescent="0.25">
      <c r="A173" s="156" t="s">
        <v>632</v>
      </c>
      <c r="B173" s="157">
        <v>166.68</v>
      </c>
      <c r="C173" s="158">
        <v>0</v>
      </c>
      <c r="D173" s="204">
        <f t="shared" si="9"/>
        <v>166.68</v>
      </c>
      <c r="E173" s="210">
        <f t="shared" si="7"/>
        <v>10</v>
      </c>
      <c r="F173" s="224">
        <f>+'1A-Per Credit'!$D$14</f>
        <v>156.68</v>
      </c>
      <c r="G173" s="72"/>
    </row>
    <row r="174" spans="1:7" s="1" customFormat="1" x14ac:dyDescent="0.25">
      <c r="A174" s="156" t="s">
        <v>633</v>
      </c>
      <c r="B174" s="157">
        <v>166.68</v>
      </c>
      <c r="C174" s="158">
        <v>15</v>
      </c>
      <c r="D174" s="204">
        <f t="shared" si="9"/>
        <v>181.68</v>
      </c>
      <c r="E174" s="210">
        <f t="shared" si="7"/>
        <v>25</v>
      </c>
      <c r="F174" s="224">
        <f>+'1A-Per Credit'!$D$14</f>
        <v>156.68</v>
      </c>
      <c r="G174" s="71"/>
    </row>
    <row r="175" spans="1:7" s="1" customFormat="1" x14ac:dyDescent="0.25">
      <c r="A175" s="156" t="s">
        <v>634</v>
      </c>
      <c r="B175" s="157">
        <v>166.68</v>
      </c>
      <c r="C175" s="158">
        <v>0</v>
      </c>
      <c r="D175" s="204">
        <f t="shared" si="9"/>
        <v>166.68</v>
      </c>
      <c r="E175" s="210">
        <f t="shared" si="7"/>
        <v>10</v>
      </c>
      <c r="F175" s="224">
        <f>+'1A-Per Credit'!$D$14</f>
        <v>156.68</v>
      </c>
      <c r="G175" s="71"/>
    </row>
    <row r="176" spans="1:7" s="1" customFormat="1" x14ac:dyDescent="0.25">
      <c r="A176" s="156" t="s">
        <v>635</v>
      </c>
      <c r="B176" s="157">
        <v>166.68</v>
      </c>
      <c r="C176" s="158">
        <v>0</v>
      </c>
      <c r="D176" s="204">
        <f t="shared" si="9"/>
        <v>166.68</v>
      </c>
      <c r="E176" s="210">
        <f t="shared" si="7"/>
        <v>10</v>
      </c>
      <c r="F176" s="224">
        <f>+'1A-Per Credit'!$D$14</f>
        <v>156.68</v>
      </c>
      <c r="G176" s="71"/>
    </row>
    <row r="177" spans="1:7" s="1" customFormat="1" ht="31.5" x14ac:dyDescent="0.25">
      <c r="A177" s="156" t="s">
        <v>636</v>
      </c>
      <c r="B177" s="157">
        <v>166.68</v>
      </c>
      <c r="C177" s="158">
        <v>14</v>
      </c>
      <c r="D177" s="204">
        <f t="shared" si="9"/>
        <v>180.68</v>
      </c>
      <c r="E177" s="210">
        <f t="shared" si="7"/>
        <v>24</v>
      </c>
      <c r="F177" s="224">
        <f>+'1A-Per Credit'!$D$14</f>
        <v>156.68</v>
      </c>
      <c r="G177" s="71"/>
    </row>
    <row r="178" spans="1:7" s="1" customFormat="1" x14ac:dyDescent="0.25">
      <c r="A178" s="156" t="s">
        <v>637</v>
      </c>
      <c r="B178" s="157">
        <v>166.68</v>
      </c>
      <c r="C178" s="158">
        <v>0</v>
      </c>
      <c r="D178" s="204">
        <f t="shared" si="9"/>
        <v>166.68</v>
      </c>
      <c r="E178" s="210">
        <f t="shared" si="7"/>
        <v>10</v>
      </c>
      <c r="F178" s="224">
        <f>+'1A-Per Credit'!$D$14</f>
        <v>156.68</v>
      </c>
      <c r="G178" s="71"/>
    </row>
    <row r="179" spans="1:7" s="1" customFormat="1" ht="31.5" x14ac:dyDescent="0.25">
      <c r="A179" s="156" t="s">
        <v>638</v>
      </c>
      <c r="B179" s="157">
        <v>166.68</v>
      </c>
      <c r="C179" s="158">
        <v>0</v>
      </c>
      <c r="D179" s="204">
        <f t="shared" si="9"/>
        <v>166.68</v>
      </c>
      <c r="E179" s="210">
        <f t="shared" si="7"/>
        <v>10</v>
      </c>
      <c r="F179" s="224">
        <f>+'1A-Per Credit'!$D$14</f>
        <v>156.68</v>
      </c>
      <c r="G179" s="71"/>
    </row>
    <row r="180" spans="1:7" s="1" customFormat="1" x14ac:dyDescent="0.25">
      <c r="A180" s="156" t="s">
        <v>639</v>
      </c>
      <c r="B180" s="157">
        <v>176.68</v>
      </c>
      <c r="C180" s="158">
        <v>15</v>
      </c>
      <c r="D180" s="204">
        <f t="shared" si="9"/>
        <v>191.68</v>
      </c>
      <c r="E180" s="210">
        <f t="shared" si="7"/>
        <v>35</v>
      </c>
      <c r="F180" s="224">
        <f>+'1A-Per Credit'!$D$14</f>
        <v>156.68</v>
      </c>
      <c r="G180" s="71"/>
    </row>
    <row r="181" spans="1:7" s="1" customFormat="1" x14ac:dyDescent="0.25">
      <c r="A181" s="156" t="s">
        <v>640</v>
      </c>
      <c r="B181" s="157">
        <v>176.68</v>
      </c>
      <c r="C181" s="158">
        <v>15</v>
      </c>
      <c r="D181" s="204">
        <f t="shared" si="9"/>
        <v>191.68</v>
      </c>
      <c r="E181" s="210">
        <f t="shared" si="7"/>
        <v>35</v>
      </c>
      <c r="F181" s="224">
        <f>+'1A-Per Credit'!$D$14</f>
        <v>156.68</v>
      </c>
      <c r="G181" s="71"/>
    </row>
    <row r="182" spans="1:7" s="1" customFormat="1" x14ac:dyDescent="0.25">
      <c r="A182" s="156" t="s">
        <v>641</v>
      </c>
      <c r="B182" s="157">
        <v>176.68</v>
      </c>
      <c r="C182" s="158">
        <v>15</v>
      </c>
      <c r="D182" s="204">
        <f t="shared" si="9"/>
        <v>191.68</v>
      </c>
      <c r="E182" s="210">
        <f t="shared" si="7"/>
        <v>35</v>
      </c>
      <c r="F182" s="224">
        <f>+'1A-Per Credit'!$D$14</f>
        <v>156.68</v>
      </c>
      <c r="G182" s="71"/>
    </row>
    <row r="183" spans="1:7" s="1" customFormat="1" x14ac:dyDescent="0.25">
      <c r="A183" s="156" t="s">
        <v>642</v>
      </c>
      <c r="B183" s="157">
        <v>176.68</v>
      </c>
      <c r="C183" s="158">
        <v>15</v>
      </c>
      <c r="D183" s="204">
        <f t="shared" si="9"/>
        <v>191.68</v>
      </c>
      <c r="E183" s="210">
        <f t="shared" si="7"/>
        <v>35</v>
      </c>
      <c r="F183" s="224">
        <f>+'1A-Per Credit'!$D$14</f>
        <v>156.68</v>
      </c>
      <c r="G183" s="71"/>
    </row>
    <row r="184" spans="1:7" s="1" customFormat="1" x14ac:dyDescent="0.25">
      <c r="A184" s="156" t="s">
        <v>643</v>
      </c>
      <c r="B184" s="157">
        <v>176.68</v>
      </c>
      <c r="C184" s="158">
        <v>15</v>
      </c>
      <c r="D184" s="204">
        <f t="shared" si="9"/>
        <v>191.68</v>
      </c>
      <c r="E184" s="210">
        <f t="shared" si="7"/>
        <v>35</v>
      </c>
      <c r="F184" s="224">
        <f>+'1A-Per Credit'!$D$14</f>
        <v>156.68</v>
      </c>
      <c r="G184" s="71"/>
    </row>
    <row r="185" spans="1:7" s="1" customFormat="1" x14ac:dyDescent="0.25">
      <c r="A185" s="156" t="s">
        <v>644</v>
      </c>
      <c r="B185" s="157">
        <v>176.68</v>
      </c>
      <c r="C185" s="158">
        <v>15</v>
      </c>
      <c r="D185" s="204">
        <f t="shared" si="9"/>
        <v>191.68</v>
      </c>
      <c r="E185" s="210">
        <f t="shared" si="7"/>
        <v>35</v>
      </c>
      <c r="F185" s="224">
        <f>+'1A-Per Credit'!$D$14</f>
        <v>156.68</v>
      </c>
      <c r="G185" s="71"/>
    </row>
    <row r="186" spans="1:7" s="1" customFormat="1" x14ac:dyDescent="0.25">
      <c r="A186" s="156" t="s">
        <v>645</v>
      </c>
      <c r="B186" s="157">
        <v>176.68</v>
      </c>
      <c r="C186" s="158">
        <v>15</v>
      </c>
      <c r="D186" s="204">
        <f t="shared" si="9"/>
        <v>191.68</v>
      </c>
      <c r="E186" s="210">
        <f t="shared" si="7"/>
        <v>35</v>
      </c>
      <c r="F186" s="224">
        <f>+'1A-Per Credit'!$D$14</f>
        <v>156.68</v>
      </c>
      <c r="G186" s="71"/>
    </row>
    <row r="187" spans="1:7" s="1" customFormat="1" x14ac:dyDescent="0.25">
      <c r="A187" s="156" t="s">
        <v>646</v>
      </c>
      <c r="B187" s="157">
        <v>206.68</v>
      </c>
      <c r="C187" s="158">
        <v>0</v>
      </c>
      <c r="D187" s="204">
        <f t="shared" si="9"/>
        <v>206.68</v>
      </c>
      <c r="E187" s="210">
        <f t="shared" si="7"/>
        <v>50</v>
      </c>
      <c r="F187" s="224">
        <f>+'1A-Per Credit'!$D$14</f>
        <v>156.68</v>
      </c>
      <c r="G187" s="71"/>
    </row>
    <row r="188" spans="1:7" ht="16.5" thickBot="1" x14ac:dyDescent="0.3">
      <c r="A188" s="156" t="s">
        <v>647</v>
      </c>
      <c r="B188" s="157">
        <v>231.67</v>
      </c>
      <c r="C188" s="158">
        <v>0</v>
      </c>
      <c r="D188" s="204">
        <f t="shared" si="9"/>
        <v>231.67</v>
      </c>
      <c r="E188" s="210">
        <f t="shared" si="7"/>
        <v>74.989999999999981</v>
      </c>
      <c r="F188" s="224">
        <f>+'1A-Per Credit'!$D$14</f>
        <v>156.68</v>
      </c>
      <c r="G188" s="72"/>
    </row>
    <row r="189" spans="1:7" ht="16.5" thickBot="1" x14ac:dyDescent="0.3">
      <c r="A189" s="122" t="s">
        <v>26</v>
      </c>
      <c r="B189" s="123"/>
      <c r="C189" s="123"/>
      <c r="D189" s="123"/>
      <c r="E189" s="200"/>
      <c r="F189" s="201"/>
      <c r="G189" s="72"/>
    </row>
    <row r="190" spans="1:7" x14ac:dyDescent="0.25">
      <c r="A190" s="156" t="s">
        <v>648</v>
      </c>
      <c r="B190" s="157">
        <v>236.58</v>
      </c>
      <c r="C190" s="158">
        <v>0</v>
      </c>
      <c r="D190" s="204">
        <f>B190+C190</f>
        <v>236.58</v>
      </c>
      <c r="E190" s="210">
        <f t="shared" si="7"/>
        <v>78.960000000000008</v>
      </c>
      <c r="F190" s="224">
        <f>+'1A-Per Credit'!$D$24</f>
        <v>157.62</v>
      </c>
      <c r="G190" s="72"/>
    </row>
    <row r="191" spans="1:7" ht="16.5" thickBot="1" x14ac:dyDescent="0.3">
      <c r="A191" s="156" t="s">
        <v>649</v>
      </c>
      <c r="B191" s="157">
        <v>236.58</v>
      </c>
      <c r="C191" s="158">
        <v>0</v>
      </c>
      <c r="D191" s="204">
        <f>B191+C191</f>
        <v>236.58</v>
      </c>
      <c r="E191" s="210">
        <f t="shared" si="7"/>
        <v>78.960000000000008</v>
      </c>
      <c r="F191" s="224">
        <f>+'1A-Per Credit'!$D$24</f>
        <v>157.62</v>
      </c>
      <c r="G191" s="72"/>
    </row>
    <row r="192" spans="1:7" ht="16.5" thickBot="1" x14ac:dyDescent="0.3">
      <c r="A192" s="122" t="s">
        <v>18</v>
      </c>
      <c r="B192" s="123"/>
      <c r="C192" s="123"/>
      <c r="D192" s="123"/>
      <c r="E192" s="200"/>
      <c r="F192" s="201"/>
      <c r="G192" s="72"/>
    </row>
    <row r="193" spans="1:7" x14ac:dyDescent="0.25">
      <c r="A193" s="156" t="s">
        <v>650</v>
      </c>
      <c r="B193" s="163">
        <v>174.73</v>
      </c>
      <c r="C193" s="158">
        <v>0</v>
      </c>
      <c r="D193" s="204">
        <f>B193+C193</f>
        <v>174.73</v>
      </c>
      <c r="E193" s="210">
        <f t="shared" si="7"/>
        <v>27.489999999999981</v>
      </c>
      <c r="F193" s="224">
        <f>+'1A-Per Credit'!$D$16</f>
        <v>147.24</v>
      </c>
      <c r="G193" s="72"/>
    </row>
    <row r="194" spans="1:7" ht="16.5" thickBot="1" x14ac:dyDescent="0.3">
      <c r="A194" s="156" t="s">
        <v>651</v>
      </c>
      <c r="B194" s="163">
        <v>174.73</v>
      </c>
      <c r="C194" s="158">
        <v>0</v>
      </c>
      <c r="D194" s="204">
        <f>B194+C194</f>
        <v>174.73</v>
      </c>
      <c r="E194" s="210">
        <f t="shared" si="7"/>
        <v>27.489999999999981</v>
      </c>
      <c r="F194" s="224">
        <f>+'1A-Per Credit'!$D$16</f>
        <v>147.24</v>
      </c>
      <c r="G194" s="72"/>
    </row>
    <row r="195" spans="1:7" ht="16.5" thickBot="1" x14ac:dyDescent="0.3">
      <c r="A195" s="122" t="s">
        <v>28</v>
      </c>
      <c r="B195" s="123"/>
      <c r="C195" s="123"/>
      <c r="D195" s="123"/>
      <c r="E195" s="200"/>
      <c r="F195" s="201"/>
      <c r="G195" s="72"/>
    </row>
    <row r="196" spans="1:7" x14ac:dyDescent="0.25">
      <c r="A196" s="156" t="s">
        <v>652</v>
      </c>
      <c r="B196" s="157">
        <v>200.18</v>
      </c>
      <c r="C196" s="158">
        <v>0</v>
      </c>
      <c r="D196" s="204">
        <f t="shared" ref="D196:D206" si="10">B196+C196</f>
        <v>200.18</v>
      </c>
      <c r="E196" s="210">
        <f t="shared" si="7"/>
        <v>42.56</v>
      </c>
      <c r="F196" s="224">
        <f>+'1A-Per Credit'!$D$26</f>
        <v>157.62</v>
      </c>
      <c r="G196" s="72"/>
    </row>
    <row r="197" spans="1:7" x14ac:dyDescent="0.25">
      <c r="A197" s="156" t="s">
        <v>653</v>
      </c>
      <c r="B197" s="157">
        <v>200.18</v>
      </c>
      <c r="C197" s="158">
        <v>0</v>
      </c>
      <c r="D197" s="204">
        <f t="shared" si="10"/>
        <v>200.18</v>
      </c>
      <c r="E197" s="210">
        <f t="shared" si="7"/>
        <v>42.56</v>
      </c>
      <c r="F197" s="224">
        <f>+'1A-Per Credit'!$D$26</f>
        <v>157.62</v>
      </c>
      <c r="G197" s="72"/>
    </row>
    <row r="198" spans="1:7" x14ac:dyDescent="0.25">
      <c r="A198" s="156" t="s">
        <v>654</v>
      </c>
      <c r="B198" s="157">
        <v>200.18</v>
      </c>
      <c r="C198" s="158">
        <v>0</v>
      </c>
      <c r="D198" s="204">
        <f t="shared" si="10"/>
        <v>200.18</v>
      </c>
      <c r="E198" s="210">
        <f t="shared" ref="E198:E261" si="11">+D198-F198</f>
        <v>42.56</v>
      </c>
      <c r="F198" s="224">
        <f>+'1A-Per Credit'!$D$26</f>
        <v>157.62</v>
      </c>
      <c r="G198" s="72"/>
    </row>
    <row r="199" spans="1:7" x14ac:dyDescent="0.25">
      <c r="A199" s="156" t="s">
        <v>655</v>
      </c>
      <c r="B199" s="157">
        <v>177.62</v>
      </c>
      <c r="C199" s="158">
        <v>0</v>
      </c>
      <c r="D199" s="204">
        <f t="shared" si="10"/>
        <v>177.62</v>
      </c>
      <c r="E199" s="210">
        <f t="shared" si="11"/>
        <v>20</v>
      </c>
      <c r="F199" s="224">
        <f>+'1A-Per Credit'!$D$26</f>
        <v>157.62</v>
      </c>
      <c r="G199" s="72"/>
    </row>
    <row r="200" spans="1:7" x14ac:dyDescent="0.25">
      <c r="A200" s="156" t="s">
        <v>656</v>
      </c>
      <c r="B200" s="157">
        <v>200.18</v>
      </c>
      <c r="C200" s="158">
        <v>0</v>
      </c>
      <c r="D200" s="204">
        <f t="shared" si="10"/>
        <v>200.18</v>
      </c>
      <c r="E200" s="210">
        <f t="shared" si="11"/>
        <v>42.56</v>
      </c>
      <c r="F200" s="224">
        <f>+'1A-Per Credit'!$D$26</f>
        <v>157.62</v>
      </c>
      <c r="G200" s="72"/>
    </row>
    <row r="201" spans="1:7" x14ac:dyDescent="0.25">
      <c r="A201" s="156" t="s">
        <v>657</v>
      </c>
      <c r="B201" s="157">
        <v>177.62</v>
      </c>
      <c r="C201" s="158">
        <v>0</v>
      </c>
      <c r="D201" s="204">
        <f t="shared" si="10"/>
        <v>177.62</v>
      </c>
      <c r="E201" s="210">
        <f t="shared" si="11"/>
        <v>20</v>
      </c>
      <c r="F201" s="224">
        <f>+'1A-Per Credit'!$D$26</f>
        <v>157.62</v>
      </c>
      <c r="G201" s="72"/>
    </row>
    <row r="202" spans="1:7" x14ac:dyDescent="0.25">
      <c r="A202" s="156" t="s">
        <v>658</v>
      </c>
      <c r="B202" s="157">
        <v>200.18</v>
      </c>
      <c r="C202" s="158">
        <v>0</v>
      </c>
      <c r="D202" s="204">
        <f t="shared" si="10"/>
        <v>200.18</v>
      </c>
      <c r="E202" s="210">
        <f t="shared" si="11"/>
        <v>42.56</v>
      </c>
      <c r="F202" s="224">
        <f>+'1A-Per Credit'!$D$26</f>
        <v>157.62</v>
      </c>
      <c r="G202" s="72"/>
    </row>
    <row r="203" spans="1:7" x14ac:dyDescent="0.25">
      <c r="A203" s="156" t="s">
        <v>659</v>
      </c>
      <c r="B203" s="157">
        <v>200.18</v>
      </c>
      <c r="C203" s="158">
        <v>0</v>
      </c>
      <c r="D203" s="204">
        <f t="shared" si="10"/>
        <v>200.18</v>
      </c>
      <c r="E203" s="210">
        <f t="shared" si="11"/>
        <v>42.56</v>
      </c>
      <c r="F203" s="224">
        <f>+'1A-Per Credit'!$D$26</f>
        <v>157.62</v>
      </c>
      <c r="G203" s="72"/>
    </row>
    <row r="204" spans="1:7" x14ac:dyDescent="0.25">
      <c r="A204" s="156" t="s">
        <v>660</v>
      </c>
      <c r="B204" s="157">
        <v>200.18</v>
      </c>
      <c r="C204" s="158">
        <v>0</v>
      </c>
      <c r="D204" s="204">
        <f t="shared" si="10"/>
        <v>200.18</v>
      </c>
      <c r="E204" s="210">
        <f t="shared" si="11"/>
        <v>42.56</v>
      </c>
      <c r="F204" s="224">
        <f>+'1A-Per Credit'!$D$26</f>
        <v>157.62</v>
      </c>
      <c r="G204" s="72"/>
    </row>
    <row r="205" spans="1:7" x14ac:dyDescent="0.25">
      <c r="A205" s="156" t="s">
        <v>661</v>
      </c>
      <c r="B205" s="157">
        <v>177.62</v>
      </c>
      <c r="C205" s="158">
        <v>0</v>
      </c>
      <c r="D205" s="204">
        <f t="shared" si="10"/>
        <v>177.62</v>
      </c>
      <c r="E205" s="210">
        <f t="shared" si="11"/>
        <v>20</v>
      </c>
      <c r="F205" s="224">
        <f>+'1A-Per Credit'!$D$26</f>
        <v>157.62</v>
      </c>
      <c r="G205" s="72"/>
    </row>
    <row r="206" spans="1:7" ht="16.5" thickBot="1" x14ac:dyDescent="0.3">
      <c r="A206" s="156" t="s">
        <v>662</v>
      </c>
      <c r="B206" s="157">
        <v>177.62</v>
      </c>
      <c r="C206" s="158">
        <v>0</v>
      </c>
      <c r="D206" s="204">
        <f t="shared" si="10"/>
        <v>177.62</v>
      </c>
      <c r="E206" s="210">
        <f t="shared" si="11"/>
        <v>20</v>
      </c>
      <c r="F206" s="224">
        <f>+'1A-Per Credit'!$D$26</f>
        <v>157.62</v>
      </c>
      <c r="G206" s="72"/>
    </row>
    <row r="207" spans="1:7" ht="16.5" thickBot="1" x14ac:dyDescent="0.3">
      <c r="A207" s="122" t="s">
        <v>19</v>
      </c>
      <c r="B207" s="123"/>
      <c r="C207" s="123"/>
      <c r="D207" s="123"/>
      <c r="E207" s="200"/>
      <c r="F207" s="201"/>
      <c r="G207" s="72"/>
    </row>
    <row r="208" spans="1:7" x14ac:dyDescent="0.25">
      <c r="A208" s="176" t="s">
        <v>663</v>
      </c>
      <c r="B208" s="159">
        <v>165.58</v>
      </c>
      <c r="C208" s="158">
        <v>0</v>
      </c>
      <c r="D208" s="204">
        <f>B208+C208</f>
        <v>165.58</v>
      </c>
      <c r="E208" s="210">
        <f t="shared" si="11"/>
        <v>10.330000000000013</v>
      </c>
      <c r="F208" s="224">
        <f>+'1A-Per Credit'!$D$17</f>
        <v>155.25</v>
      </c>
      <c r="G208" s="72"/>
    </row>
    <row r="209" spans="1:7" x14ac:dyDescent="0.25">
      <c r="A209" s="176" t="s">
        <v>664</v>
      </c>
      <c r="B209" s="159">
        <v>230.25</v>
      </c>
      <c r="C209" s="158">
        <v>0</v>
      </c>
      <c r="D209" s="204">
        <f>B209+C209</f>
        <v>230.25</v>
      </c>
      <c r="E209" s="210">
        <f t="shared" si="11"/>
        <v>75</v>
      </c>
      <c r="F209" s="224">
        <f>+'1A-Per Credit'!$D$17</f>
        <v>155.25</v>
      </c>
      <c r="G209" s="72"/>
    </row>
    <row r="210" spans="1:7" x14ac:dyDescent="0.25">
      <c r="A210" s="176" t="s">
        <v>665</v>
      </c>
      <c r="B210" s="159">
        <v>160.25</v>
      </c>
      <c r="C210" s="158">
        <v>0</v>
      </c>
      <c r="D210" s="204">
        <f>B210+C210</f>
        <v>160.25</v>
      </c>
      <c r="E210" s="210">
        <f t="shared" si="11"/>
        <v>5</v>
      </c>
      <c r="F210" s="224">
        <f>+'1A-Per Credit'!$D$17</f>
        <v>155.25</v>
      </c>
      <c r="G210" s="72"/>
    </row>
    <row r="211" spans="1:7" ht="16.5" thickBot="1" x14ac:dyDescent="0.3">
      <c r="A211" s="176" t="s">
        <v>666</v>
      </c>
      <c r="B211" s="159">
        <v>158.5</v>
      </c>
      <c r="C211" s="158">
        <v>0</v>
      </c>
      <c r="D211" s="204">
        <f>B211+C211</f>
        <v>158.5</v>
      </c>
      <c r="E211" s="210">
        <f t="shared" si="11"/>
        <v>3.25</v>
      </c>
      <c r="F211" s="224">
        <f>+'1A-Per Credit'!$D$17</f>
        <v>155.25</v>
      </c>
      <c r="G211" s="72"/>
    </row>
    <row r="212" spans="1:7" ht="16.5" thickBot="1" x14ac:dyDescent="0.3">
      <c r="A212" s="122" t="s">
        <v>20</v>
      </c>
      <c r="B212" s="123"/>
      <c r="C212" s="123"/>
      <c r="D212" s="123"/>
      <c r="E212" s="200"/>
      <c r="F212" s="201"/>
      <c r="G212" s="72"/>
    </row>
    <row r="213" spans="1:7" x14ac:dyDescent="0.25">
      <c r="A213" s="156" t="s">
        <v>667</v>
      </c>
      <c r="B213" s="157">
        <v>177.2</v>
      </c>
      <c r="C213" s="158">
        <v>0</v>
      </c>
      <c r="D213" s="204">
        <f t="shared" ref="D213:D229" si="12">B213+C213</f>
        <v>177.2</v>
      </c>
      <c r="E213" s="210">
        <f t="shared" si="11"/>
        <v>9.9099999999999966</v>
      </c>
      <c r="F213" s="224">
        <f>+'1A-Per Credit'!$D$18</f>
        <v>167.29</v>
      </c>
      <c r="G213" s="72"/>
    </row>
    <row r="214" spans="1:7" x14ac:dyDescent="0.25">
      <c r="A214" s="156" t="s">
        <v>668</v>
      </c>
      <c r="B214" s="157">
        <v>177.2</v>
      </c>
      <c r="C214" s="158">
        <v>0</v>
      </c>
      <c r="D214" s="204">
        <f t="shared" si="12"/>
        <v>177.2</v>
      </c>
      <c r="E214" s="210">
        <f t="shared" si="11"/>
        <v>9.9099999999999966</v>
      </c>
      <c r="F214" s="224">
        <f>+'1A-Per Credit'!$D$18</f>
        <v>167.29</v>
      </c>
      <c r="G214" s="72"/>
    </row>
    <row r="215" spans="1:7" x14ac:dyDescent="0.25">
      <c r="A215" s="156" t="s">
        <v>669</v>
      </c>
      <c r="B215" s="157">
        <v>177.2</v>
      </c>
      <c r="C215" s="158">
        <v>0</v>
      </c>
      <c r="D215" s="204">
        <f t="shared" si="12"/>
        <v>177.2</v>
      </c>
      <c r="E215" s="210">
        <f t="shared" si="11"/>
        <v>9.9099999999999966</v>
      </c>
      <c r="F215" s="224">
        <f>+'1A-Per Credit'!$D$18</f>
        <v>167.29</v>
      </c>
      <c r="G215" s="72"/>
    </row>
    <row r="216" spans="1:7" x14ac:dyDescent="0.25">
      <c r="A216" s="156" t="s">
        <v>670</v>
      </c>
      <c r="B216" s="157">
        <v>177.2</v>
      </c>
      <c r="C216" s="158">
        <v>0</v>
      </c>
      <c r="D216" s="204">
        <f t="shared" si="12"/>
        <v>177.2</v>
      </c>
      <c r="E216" s="210">
        <f t="shared" si="11"/>
        <v>9.9099999999999966</v>
      </c>
      <c r="F216" s="224">
        <f>+'1A-Per Credit'!$D$18</f>
        <v>167.29</v>
      </c>
      <c r="G216" s="72"/>
    </row>
    <row r="217" spans="1:7" x14ac:dyDescent="0.25">
      <c r="A217" s="156" t="s">
        <v>671</v>
      </c>
      <c r="B217" s="157">
        <v>177.2</v>
      </c>
      <c r="C217" s="158">
        <v>0</v>
      </c>
      <c r="D217" s="204">
        <f t="shared" si="12"/>
        <v>177.2</v>
      </c>
      <c r="E217" s="210">
        <f t="shared" si="11"/>
        <v>9.9099999999999966</v>
      </c>
      <c r="F217" s="224">
        <f>+'1A-Per Credit'!$D$18</f>
        <v>167.29</v>
      </c>
      <c r="G217" s="72"/>
    </row>
    <row r="218" spans="1:7" x14ac:dyDescent="0.25">
      <c r="A218" s="156" t="s">
        <v>672</v>
      </c>
      <c r="B218" s="157">
        <v>177.2</v>
      </c>
      <c r="C218" s="158">
        <v>0</v>
      </c>
      <c r="D218" s="204">
        <f t="shared" si="12"/>
        <v>177.2</v>
      </c>
      <c r="E218" s="210">
        <f t="shared" si="11"/>
        <v>9.9099999999999966</v>
      </c>
      <c r="F218" s="224">
        <f>+'1A-Per Credit'!$D$18</f>
        <v>167.29</v>
      </c>
      <c r="G218" s="72"/>
    </row>
    <row r="219" spans="1:7" x14ac:dyDescent="0.25">
      <c r="A219" s="156" t="s">
        <v>673</v>
      </c>
      <c r="B219" s="157">
        <v>177.2</v>
      </c>
      <c r="C219" s="158">
        <v>0</v>
      </c>
      <c r="D219" s="204">
        <f t="shared" si="12"/>
        <v>177.2</v>
      </c>
      <c r="E219" s="210">
        <f t="shared" si="11"/>
        <v>9.9099999999999966</v>
      </c>
      <c r="F219" s="224">
        <f>+'1A-Per Credit'!$D$18</f>
        <v>167.29</v>
      </c>
      <c r="G219" s="72"/>
    </row>
    <row r="220" spans="1:7" x14ac:dyDescent="0.25">
      <c r="A220" s="156" t="s">
        <v>674</v>
      </c>
      <c r="B220" s="157">
        <v>177.2</v>
      </c>
      <c r="C220" s="158">
        <v>0</v>
      </c>
      <c r="D220" s="204">
        <f t="shared" si="12"/>
        <v>177.2</v>
      </c>
      <c r="E220" s="210">
        <f t="shared" si="11"/>
        <v>9.9099999999999966</v>
      </c>
      <c r="F220" s="224">
        <f>+'1A-Per Credit'!$D$18</f>
        <v>167.29</v>
      </c>
      <c r="G220" s="72"/>
    </row>
    <row r="221" spans="1:7" x14ac:dyDescent="0.25">
      <c r="A221" s="156" t="s">
        <v>675</v>
      </c>
      <c r="B221" s="157">
        <v>177.2</v>
      </c>
      <c r="C221" s="158">
        <v>0</v>
      </c>
      <c r="D221" s="204">
        <f t="shared" si="12"/>
        <v>177.2</v>
      </c>
      <c r="E221" s="210">
        <f t="shared" si="11"/>
        <v>9.9099999999999966</v>
      </c>
      <c r="F221" s="224">
        <f>+'1A-Per Credit'!$D$18</f>
        <v>167.29</v>
      </c>
      <c r="G221" s="72"/>
    </row>
    <row r="222" spans="1:7" x14ac:dyDescent="0.25">
      <c r="A222" s="156" t="s">
        <v>676</v>
      </c>
      <c r="B222" s="157">
        <v>177.2</v>
      </c>
      <c r="C222" s="158">
        <v>0</v>
      </c>
      <c r="D222" s="204">
        <f t="shared" si="12"/>
        <v>177.2</v>
      </c>
      <c r="E222" s="210">
        <f t="shared" si="11"/>
        <v>9.9099999999999966</v>
      </c>
      <c r="F222" s="224">
        <f>+'1A-Per Credit'!$D$18</f>
        <v>167.29</v>
      </c>
      <c r="G222" s="72"/>
    </row>
    <row r="223" spans="1:7" x14ac:dyDescent="0.25">
      <c r="A223" s="156" t="s">
        <v>677</v>
      </c>
      <c r="B223" s="157">
        <v>177.2</v>
      </c>
      <c r="C223" s="158">
        <v>0</v>
      </c>
      <c r="D223" s="204">
        <f t="shared" si="12"/>
        <v>177.2</v>
      </c>
      <c r="E223" s="210">
        <f t="shared" si="11"/>
        <v>9.9099999999999966</v>
      </c>
      <c r="F223" s="224">
        <f>+'1A-Per Credit'!$D$18</f>
        <v>167.29</v>
      </c>
      <c r="G223" s="72"/>
    </row>
    <row r="224" spans="1:7" x14ac:dyDescent="0.25">
      <c r="A224" s="156" t="s">
        <v>678</v>
      </c>
      <c r="B224" s="157">
        <v>177.2</v>
      </c>
      <c r="C224" s="158">
        <v>0</v>
      </c>
      <c r="D224" s="204">
        <f t="shared" si="12"/>
        <v>177.2</v>
      </c>
      <c r="E224" s="210">
        <f t="shared" si="11"/>
        <v>9.9099999999999966</v>
      </c>
      <c r="F224" s="224">
        <f>+'1A-Per Credit'!$D$18</f>
        <v>167.29</v>
      </c>
      <c r="G224" s="72"/>
    </row>
    <row r="225" spans="1:14" x14ac:dyDescent="0.25">
      <c r="A225" s="156" t="s">
        <v>679</v>
      </c>
      <c r="B225" s="157">
        <v>177.2</v>
      </c>
      <c r="C225" s="158">
        <v>0</v>
      </c>
      <c r="D225" s="204">
        <f t="shared" si="12"/>
        <v>177.2</v>
      </c>
      <c r="E225" s="210">
        <f t="shared" si="11"/>
        <v>9.9099999999999966</v>
      </c>
      <c r="F225" s="224">
        <f>+'1A-Per Credit'!$D$18</f>
        <v>167.29</v>
      </c>
      <c r="G225" s="72"/>
    </row>
    <row r="226" spans="1:14" x14ac:dyDescent="0.25">
      <c r="A226" s="156" t="s">
        <v>680</v>
      </c>
      <c r="B226" s="157">
        <v>187.1</v>
      </c>
      <c r="C226" s="158">
        <v>0</v>
      </c>
      <c r="D226" s="204">
        <f t="shared" si="12"/>
        <v>187.1</v>
      </c>
      <c r="E226" s="210">
        <f t="shared" si="11"/>
        <v>19.810000000000002</v>
      </c>
      <c r="F226" s="224">
        <f>+'1A-Per Credit'!$D$18</f>
        <v>167.29</v>
      </c>
      <c r="G226" s="72"/>
    </row>
    <row r="227" spans="1:14" x14ac:dyDescent="0.25">
      <c r="A227" s="156" t="s">
        <v>681</v>
      </c>
      <c r="B227" s="157">
        <v>187.1</v>
      </c>
      <c r="C227" s="158">
        <v>0</v>
      </c>
      <c r="D227" s="204">
        <f t="shared" si="12"/>
        <v>187.1</v>
      </c>
      <c r="E227" s="210">
        <f t="shared" si="11"/>
        <v>19.810000000000002</v>
      </c>
      <c r="F227" s="224">
        <f>+'1A-Per Credit'!$D$18</f>
        <v>167.29</v>
      </c>
      <c r="G227" s="72"/>
    </row>
    <row r="228" spans="1:14" x14ac:dyDescent="0.25">
      <c r="A228" s="156" t="s">
        <v>682</v>
      </c>
      <c r="B228" s="157">
        <v>187.1</v>
      </c>
      <c r="C228" s="158">
        <v>0</v>
      </c>
      <c r="D228" s="204">
        <f t="shared" si="12"/>
        <v>187.1</v>
      </c>
      <c r="E228" s="210">
        <f t="shared" si="11"/>
        <v>19.810000000000002</v>
      </c>
      <c r="F228" s="224">
        <f>+'1A-Per Credit'!$D$18</f>
        <v>167.29</v>
      </c>
      <c r="G228" s="72"/>
    </row>
    <row r="229" spans="1:14" ht="16.5" thickBot="1" x14ac:dyDescent="0.3">
      <c r="A229" s="156" t="s">
        <v>683</v>
      </c>
      <c r="B229" s="157">
        <v>187.1</v>
      </c>
      <c r="C229" s="158">
        <v>0</v>
      </c>
      <c r="D229" s="204">
        <f t="shared" si="12"/>
        <v>187.1</v>
      </c>
      <c r="E229" s="210">
        <f t="shared" si="11"/>
        <v>19.810000000000002</v>
      </c>
      <c r="F229" s="224">
        <f>+'1A-Per Credit'!$D$18</f>
        <v>167.29</v>
      </c>
      <c r="G229" s="72"/>
    </row>
    <row r="230" spans="1:14" ht="16.5" thickBot="1" x14ac:dyDescent="0.3">
      <c r="A230" s="122" t="s">
        <v>21</v>
      </c>
      <c r="B230" s="123"/>
      <c r="C230" s="123"/>
      <c r="D230" s="123"/>
      <c r="E230" s="200"/>
      <c r="F230" s="201"/>
      <c r="G230" s="72"/>
    </row>
    <row r="231" spans="1:14" ht="16.5" thickBot="1" x14ac:dyDescent="0.3">
      <c r="A231" s="156" t="s">
        <v>143</v>
      </c>
      <c r="B231" s="157">
        <v>198.95</v>
      </c>
      <c r="C231" s="158">
        <v>0</v>
      </c>
      <c r="D231" s="204">
        <f>B231+C231</f>
        <v>198.95</v>
      </c>
      <c r="E231" s="210">
        <f t="shared" si="11"/>
        <v>38.25</v>
      </c>
      <c r="F231" s="224">
        <f>+'1A-Per Credit'!$D$19</f>
        <v>160.69999999999999</v>
      </c>
      <c r="G231" s="72"/>
    </row>
    <row r="232" spans="1:14" ht="16.5" thickBot="1" x14ac:dyDescent="0.3">
      <c r="A232" s="122" t="s">
        <v>72</v>
      </c>
      <c r="B232" s="123"/>
      <c r="C232" s="123"/>
      <c r="D232" s="123"/>
      <c r="E232" s="200"/>
      <c r="F232" s="201"/>
      <c r="G232" s="72"/>
    </row>
    <row r="233" spans="1:14" ht="32.25" thickBot="1" x14ac:dyDescent="0.3">
      <c r="A233" s="156" t="s">
        <v>684</v>
      </c>
      <c r="B233" s="157">
        <v>36.25</v>
      </c>
      <c r="C233" s="158">
        <v>0</v>
      </c>
      <c r="D233" s="205">
        <f>B233+C233</f>
        <v>36.25</v>
      </c>
      <c r="E233" s="210">
        <f t="shared" si="11"/>
        <v>36.25</v>
      </c>
      <c r="F233" s="226"/>
      <c r="G233" s="72"/>
    </row>
    <row r="234" spans="1:14" ht="16.5" thickBot="1" x14ac:dyDescent="0.3">
      <c r="A234" s="122" t="s">
        <v>71</v>
      </c>
      <c r="B234" s="123"/>
      <c r="C234" s="123"/>
      <c r="D234" s="123"/>
      <c r="E234" s="200"/>
      <c r="F234" s="201"/>
      <c r="G234" s="72"/>
    </row>
    <row r="235" spans="1:14" x14ac:dyDescent="0.25">
      <c r="A235" s="168" t="s">
        <v>685</v>
      </c>
      <c r="B235" s="162">
        <v>245</v>
      </c>
      <c r="C235" s="158">
        <v>0</v>
      </c>
      <c r="D235" s="205">
        <f t="shared" ref="D235:D252" si="13">B235+C235</f>
        <v>245</v>
      </c>
      <c r="E235" s="210">
        <f t="shared" si="11"/>
        <v>6</v>
      </c>
      <c r="F235" s="227">
        <f>+'1B-Banded'!$E$10</f>
        <v>239</v>
      </c>
      <c r="G235" s="71"/>
      <c r="H235" s="1"/>
      <c r="I235" s="1"/>
      <c r="J235" s="1"/>
      <c r="K235" s="1"/>
      <c r="L235" s="1"/>
      <c r="M235" s="1"/>
      <c r="N235" s="1"/>
    </row>
    <row r="236" spans="1:14" x14ac:dyDescent="0.25">
      <c r="A236" s="177" t="s">
        <v>686</v>
      </c>
      <c r="B236" s="162">
        <v>249</v>
      </c>
      <c r="C236" s="158">
        <v>0</v>
      </c>
      <c r="D236" s="204">
        <f t="shared" si="13"/>
        <v>249</v>
      </c>
      <c r="E236" s="210">
        <f t="shared" si="11"/>
        <v>10</v>
      </c>
      <c r="F236" s="227">
        <f>+'1B-Banded'!$E$10</f>
        <v>239</v>
      </c>
      <c r="G236" s="72"/>
    </row>
    <row r="237" spans="1:14" x14ac:dyDescent="0.25">
      <c r="A237" s="178" t="s">
        <v>687</v>
      </c>
      <c r="B237" s="162">
        <v>274</v>
      </c>
      <c r="C237" s="158">
        <v>0</v>
      </c>
      <c r="D237" s="204">
        <f t="shared" si="13"/>
        <v>274</v>
      </c>
      <c r="E237" s="210">
        <f t="shared" si="11"/>
        <v>35</v>
      </c>
      <c r="F237" s="227">
        <f>+'1B-Banded'!$E$10</f>
        <v>239</v>
      </c>
      <c r="G237" s="72"/>
    </row>
    <row r="238" spans="1:14" x14ac:dyDescent="0.25">
      <c r="A238" s="178" t="s">
        <v>688</v>
      </c>
      <c r="B238" s="162">
        <v>259</v>
      </c>
      <c r="C238" s="158">
        <v>0</v>
      </c>
      <c r="D238" s="204">
        <f t="shared" si="13"/>
        <v>259</v>
      </c>
      <c r="E238" s="210">
        <f t="shared" si="11"/>
        <v>20</v>
      </c>
      <c r="F238" s="227">
        <f>+'1B-Banded'!$E$10</f>
        <v>239</v>
      </c>
      <c r="G238" s="72"/>
    </row>
    <row r="239" spans="1:14" x14ac:dyDescent="0.25">
      <c r="A239" s="178" t="s">
        <v>689</v>
      </c>
      <c r="B239" s="162">
        <v>269</v>
      </c>
      <c r="C239" s="158">
        <v>0</v>
      </c>
      <c r="D239" s="204">
        <f t="shared" si="13"/>
        <v>269</v>
      </c>
      <c r="E239" s="210">
        <f t="shared" si="11"/>
        <v>30</v>
      </c>
      <c r="F239" s="227">
        <f>+'1B-Banded'!$E$10</f>
        <v>239</v>
      </c>
      <c r="G239" s="72"/>
    </row>
    <row r="240" spans="1:14" x14ac:dyDescent="0.25">
      <c r="A240" s="178" t="s">
        <v>690</v>
      </c>
      <c r="B240" s="162">
        <v>269</v>
      </c>
      <c r="C240" s="158">
        <v>0</v>
      </c>
      <c r="D240" s="204">
        <f t="shared" si="13"/>
        <v>269</v>
      </c>
      <c r="E240" s="210">
        <f t="shared" si="11"/>
        <v>30</v>
      </c>
      <c r="F240" s="227">
        <f>+'1B-Banded'!$E$10</f>
        <v>239</v>
      </c>
      <c r="G240" s="72"/>
    </row>
    <row r="241" spans="1:7" x14ac:dyDescent="0.25">
      <c r="A241" s="178" t="s">
        <v>691</v>
      </c>
      <c r="B241" s="162">
        <v>269</v>
      </c>
      <c r="C241" s="158">
        <v>0</v>
      </c>
      <c r="D241" s="204">
        <f t="shared" si="13"/>
        <v>269</v>
      </c>
      <c r="E241" s="210">
        <f t="shared" si="11"/>
        <v>30</v>
      </c>
      <c r="F241" s="227">
        <f>+'1B-Banded'!$E$10</f>
        <v>239</v>
      </c>
      <c r="G241" s="72"/>
    </row>
    <row r="242" spans="1:7" x14ac:dyDescent="0.25">
      <c r="A242" s="177" t="s">
        <v>692</v>
      </c>
      <c r="B242" s="162">
        <v>249</v>
      </c>
      <c r="C242" s="158">
        <v>0</v>
      </c>
      <c r="D242" s="204">
        <f t="shared" si="13"/>
        <v>249</v>
      </c>
      <c r="E242" s="210">
        <f t="shared" si="11"/>
        <v>10</v>
      </c>
      <c r="F242" s="227">
        <f>+'1B-Banded'!$E$10</f>
        <v>239</v>
      </c>
      <c r="G242" s="72"/>
    </row>
    <row r="243" spans="1:7" x14ac:dyDescent="0.25">
      <c r="A243" s="178" t="s">
        <v>693</v>
      </c>
      <c r="B243" s="162">
        <v>269</v>
      </c>
      <c r="C243" s="158">
        <v>0</v>
      </c>
      <c r="D243" s="204">
        <f t="shared" si="13"/>
        <v>269</v>
      </c>
      <c r="E243" s="210">
        <f t="shared" si="11"/>
        <v>30</v>
      </c>
      <c r="F243" s="227">
        <f>+'1B-Banded'!$E$10</f>
        <v>239</v>
      </c>
      <c r="G243" s="72"/>
    </row>
    <row r="244" spans="1:7" x14ac:dyDescent="0.25">
      <c r="A244" s="178" t="s">
        <v>694</v>
      </c>
      <c r="B244" s="162">
        <v>249</v>
      </c>
      <c r="C244" s="158">
        <v>0</v>
      </c>
      <c r="D244" s="204">
        <f t="shared" si="13"/>
        <v>249</v>
      </c>
      <c r="E244" s="210">
        <f t="shared" si="11"/>
        <v>10</v>
      </c>
      <c r="F244" s="227">
        <f>+'1B-Banded'!$E$10</f>
        <v>239</v>
      </c>
      <c r="G244" s="72"/>
    </row>
    <row r="245" spans="1:7" x14ac:dyDescent="0.25">
      <c r="A245" s="111" t="s">
        <v>695</v>
      </c>
      <c r="B245" s="169">
        <v>249</v>
      </c>
      <c r="C245" s="158">
        <v>0</v>
      </c>
      <c r="D245" s="204">
        <f t="shared" si="13"/>
        <v>249</v>
      </c>
      <c r="E245" s="210">
        <f t="shared" si="11"/>
        <v>10</v>
      </c>
      <c r="F245" s="227">
        <f>+'1B-Banded'!$E$10</f>
        <v>239</v>
      </c>
      <c r="G245" s="72"/>
    </row>
    <row r="246" spans="1:7" x14ac:dyDescent="0.25">
      <c r="A246" s="168" t="s">
        <v>696</v>
      </c>
      <c r="B246" s="169">
        <v>249</v>
      </c>
      <c r="C246" s="158">
        <v>0</v>
      </c>
      <c r="D246" s="204">
        <f t="shared" si="13"/>
        <v>249</v>
      </c>
      <c r="E246" s="210">
        <f t="shared" si="11"/>
        <v>10</v>
      </c>
      <c r="F246" s="227">
        <f>+'1B-Banded'!$E$10</f>
        <v>239</v>
      </c>
      <c r="G246" s="72"/>
    </row>
    <row r="247" spans="1:7" x14ac:dyDescent="0.25">
      <c r="A247" s="168" t="s">
        <v>697</v>
      </c>
      <c r="B247" s="169">
        <v>244</v>
      </c>
      <c r="C247" s="158">
        <v>0</v>
      </c>
      <c r="D247" s="204">
        <f t="shared" si="13"/>
        <v>244</v>
      </c>
      <c r="E247" s="210">
        <f t="shared" si="11"/>
        <v>5</v>
      </c>
      <c r="F247" s="227">
        <f>+'1B-Banded'!$E$10</f>
        <v>239</v>
      </c>
      <c r="G247" s="72"/>
    </row>
    <row r="248" spans="1:7" x14ac:dyDescent="0.25">
      <c r="A248" s="168" t="s">
        <v>698</v>
      </c>
      <c r="B248" s="169">
        <v>249</v>
      </c>
      <c r="C248" s="158">
        <v>0</v>
      </c>
      <c r="D248" s="204">
        <f t="shared" si="13"/>
        <v>249</v>
      </c>
      <c r="E248" s="210">
        <f t="shared" si="11"/>
        <v>10</v>
      </c>
      <c r="F248" s="227">
        <f>+'1B-Banded'!$E$10</f>
        <v>239</v>
      </c>
      <c r="G248" s="72"/>
    </row>
    <row r="249" spans="1:7" x14ac:dyDescent="0.25">
      <c r="A249" s="168" t="s">
        <v>699</v>
      </c>
      <c r="B249" s="169">
        <v>249</v>
      </c>
      <c r="C249" s="158">
        <v>0</v>
      </c>
      <c r="D249" s="204">
        <f t="shared" si="13"/>
        <v>249</v>
      </c>
      <c r="E249" s="210">
        <f t="shared" si="11"/>
        <v>10</v>
      </c>
      <c r="F249" s="227">
        <f>+'1B-Banded'!$E$10</f>
        <v>239</v>
      </c>
      <c r="G249" s="72"/>
    </row>
    <row r="250" spans="1:7" x14ac:dyDescent="0.25">
      <c r="A250" s="168" t="s">
        <v>700</v>
      </c>
      <c r="B250" s="169">
        <v>269</v>
      </c>
      <c r="C250" s="158">
        <v>0</v>
      </c>
      <c r="D250" s="204">
        <f t="shared" si="13"/>
        <v>269</v>
      </c>
      <c r="E250" s="210">
        <f t="shared" si="11"/>
        <v>30</v>
      </c>
      <c r="F250" s="227">
        <f>+'1B-Banded'!$E$10</f>
        <v>239</v>
      </c>
      <c r="G250" s="72"/>
    </row>
    <row r="251" spans="1:7" ht="31.5" x14ac:dyDescent="0.25">
      <c r="A251" s="168" t="s">
        <v>701</v>
      </c>
      <c r="B251" s="169">
        <v>259</v>
      </c>
      <c r="C251" s="158">
        <v>0</v>
      </c>
      <c r="D251" s="204">
        <f t="shared" si="13"/>
        <v>259</v>
      </c>
      <c r="E251" s="210">
        <f t="shared" si="11"/>
        <v>20</v>
      </c>
      <c r="F251" s="227">
        <f>+'1B-Banded'!$E$10</f>
        <v>239</v>
      </c>
      <c r="G251" s="72"/>
    </row>
    <row r="252" spans="1:7" x14ac:dyDescent="0.25">
      <c r="A252" s="168" t="s">
        <v>702</v>
      </c>
      <c r="B252" s="169">
        <v>269</v>
      </c>
      <c r="C252" s="158">
        <v>0</v>
      </c>
      <c r="D252" s="204">
        <f t="shared" si="13"/>
        <v>269</v>
      </c>
      <c r="E252" s="210">
        <f t="shared" si="11"/>
        <v>30</v>
      </c>
      <c r="F252" s="227">
        <f>+'1B-Banded'!$E$10</f>
        <v>239</v>
      </c>
      <c r="G252" s="72"/>
    </row>
    <row r="253" spans="1:7" s="1" customFormat="1" x14ac:dyDescent="0.25">
      <c r="A253" s="168" t="s">
        <v>1062</v>
      </c>
      <c r="B253" s="169">
        <v>0</v>
      </c>
      <c r="C253" s="158">
        <v>0</v>
      </c>
      <c r="D253" s="204">
        <v>274</v>
      </c>
      <c r="E253" s="210">
        <f t="shared" si="11"/>
        <v>35</v>
      </c>
      <c r="F253" s="227">
        <f>+'1B-Banded'!$E$10</f>
        <v>239</v>
      </c>
      <c r="G253" s="71"/>
    </row>
    <row r="254" spans="1:7" s="1" customFormat="1" x14ac:dyDescent="0.25">
      <c r="A254" s="168" t="s">
        <v>703</v>
      </c>
      <c r="B254" s="169">
        <v>450</v>
      </c>
      <c r="C254" s="158">
        <v>0</v>
      </c>
      <c r="D254" s="204">
        <f>B254+C254</f>
        <v>450</v>
      </c>
      <c r="E254" s="210">
        <f t="shared" si="11"/>
        <v>211</v>
      </c>
      <c r="F254" s="227">
        <f>+'1B-Banded'!$E$10</f>
        <v>239</v>
      </c>
      <c r="G254" s="71"/>
    </row>
    <row r="255" spans="1:7" s="1" customFormat="1" x14ac:dyDescent="0.25">
      <c r="A255" s="168" t="s">
        <v>704</v>
      </c>
      <c r="B255" s="169">
        <v>475</v>
      </c>
      <c r="C255" s="158">
        <v>0</v>
      </c>
      <c r="D255" s="204">
        <f>B255+C255</f>
        <v>475</v>
      </c>
      <c r="E255" s="210">
        <f t="shared" si="11"/>
        <v>236</v>
      </c>
      <c r="F255" s="227">
        <f>+'1B-Banded'!$E$10</f>
        <v>239</v>
      </c>
      <c r="G255" s="71"/>
    </row>
    <row r="256" spans="1:7" s="1" customFormat="1" x14ac:dyDescent="0.25">
      <c r="A256" s="168" t="s">
        <v>1059</v>
      </c>
      <c r="B256" s="169">
        <v>0</v>
      </c>
      <c r="C256" s="158">
        <v>0</v>
      </c>
      <c r="D256" s="204">
        <v>475</v>
      </c>
      <c r="E256" s="210">
        <f t="shared" si="11"/>
        <v>236</v>
      </c>
      <c r="F256" s="227">
        <f>+'1B-Banded'!$E$10</f>
        <v>239</v>
      </c>
      <c r="G256" s="71"/>
    </row>
    <row r="257" spans="1:15" s="1" customFormat="1" x14ac:dyDescent="0.25">
      <c r="A257" s="168" t="s">
        <v>1060</v>
      </c>
      <c r="B257" s="169">
        <v>0</v>
      </c>
      <c r="C257" s="158">
        <v>0</v>
      </c>
      <c r="D257" s="204">
        <v>450</v>
      </c>
      <c r="E257" s="210">
        <f t="shared" si="11"/>
        <v>211</v>
      </c>
      <c r="F257" s="227">
        <f>+'1B-Banded'!$E$10</f>
        <v>239</v>
      </c>
      <c r="G257" s="71"/>
    </row>
    <row r="258" spans="1:15" s="1" customFormat="1" x14ac:dyDescent="0.25">
      <c r="A258" s="168" t="s">
        <v>705</v>
      </c>
      <c r="B258" s="169">
        <v>259</v>
      </c>
      <c r="C258" s="158">
        <v>0</v>
      </c>
      <c r="D258" s="204">
        <f t="shared" ref="D258:D276" si="14">B258+C258</f>
        <v>259</v>
      </c>
      <c r="E258" s="210">
        <f t="shared" si="11"/>
        <v>20</v>
      </c>
      <c r="F258" s="227">
        <f>+'1B-Banded'!$E$10</f>
        <v>239</v>
      </c>
      <c r="G258" s="71"/>
    </row>
    <row r="259" spans="1:15" x14ac:dyDescent="0.25">
      <c r="A259" s="168" t="s">
        <v>706</v>
      </c>
      <c r="B259" s="169">
        <v>269</v>
      </c>
      <c r="C259" s="158">
        <v>0</v>
      </c>
      <c r="D259" s="204">
        <f t="shared" si="14"/>
        <v>269</v>
      </c>
      <c r="E259" s="210">
        <f t="shared" si="11"/>
        <v>30</v>
      </c>
      <c r="F259" s="227">
        <f>+'1B-Banded'!$E$10</f>
        <v>239</v>
      </c>
      <c r="G259" s="72"/>
    </row>
    <row r="260" spans="1:15" x14ac:dyDescent="0.25">
      <c r="A260" s="168" t="s">
        <v>707</v>
      </c>
      <c r="B260" s="169">
        <v>339</v>
      </c>
      <c r="C260" s="158">
        <v>0</v>
      </c>
      <c r="D260" s="204">
        <f t="shared" si="14"/>
        <v>339</v>
      </c>
      <c r="E260" s="210">
        <f t="shared" si="11"/>
        <v>100</v>
      </c>
      <c r="F260" s="227">
        <f>+'1B-Banded'!$E$10</f>
        <v>239</v>
      </c>
      <c r="G260" s="72"/>
    </row>
    <row r="261" spans="1:15" x14ac:dyDescent="0.25">
      <c r="A261" s="168" t="s">
        <v>708</v>
      </c>
      <c r="B261" s="169">
        <v>339</v>
      </c>
      <c r="C261" s="158">
        <v>0</v>
      </c>
      <c r="D261" s="204">
        <f t="shared" si="14"/>
        <v>339</v>
      </c>
      <c r="E261" s="210">
        <f t="shared" si="11"/>
        <v>100</v>
      </c>
      <c r="F261" s="227">
        <f>+'1B-Banded'!$E$10</f>
        <v>239</v>
      </c>
      <c r="G261" s="72"/>
    </row>
    <row r="262" spans="1:15" x14ac:dyDescent="0.25">
      <c r="A262" s="179" t="s">
        <v>709</v>
      </c>
      <c r="B262" s="169">
        <v>314</v>
      </c>
      <c r="C262" s="158">
        <v>0</v>
      </c>
      <c r="D262" s="204">
        <f t="shared" si="14"/>
        <v>314</v>
      </c>
      <c r="E262" s="210">
        <f t="shared" ref="E262:E325" si="15">+D262-F262</f>
        <v>75</v>
      </c>
      <c r="F262" s="227">
        <f>+'1B-Banded'!$E$10</f>
        <v>239</v>
      </c>
      <c r="G262" s="71"/>
      <c r="H262" s="1"/>
      <c r="I262" s="1"/>
      <c r="J262" s="1"/>
      <c r="K262" s="1"/>
      <c r="L262" s="1"/>
      <c r="M262" s="1"/>
      <c r="N262" s="1"/>
    </row>
    <row r="263" spans="1:15" x14ac:dyDescent="0.25">
      <c r="A263" s="179" t="s">
        <v>710</v>
      </c>
      <c r="B263" s="169">
        <v>314</v>
      </c>
      <c r="C263" s="158">
        <v>0</v>
      </c>
      <c r="D263" s="204">
        <f t="shared" si="14"/>
        <v>314</v>
      </c>
      <c r="E263" s="210">
        <f t="shared" si="15"/>
        <v>75</v>
      </c>
      <c r="F263" s="227">
        <f>+'1B-Banded'!$E$10</f>
        <v>239</v>
      </c>
      <c r="G263" s="71"/>
      <c r="H263" s="1"/>
      <c r="I263" s="1"/>
      <c r="J263" s="1"/>
      <c r="K263" s="1"/>
      <c r="L263" s="1"/>
      <c r="M263" s="1"/>
      <c r="N263" s="1"/>
    </row>
    <row r="264" spans="1:15" x14ac:dyDescent="0.25">
      <c r="A264" s="168" t="s">
        <v>711</v>
      </c>
      <c r="B264" s="169">
        <v>269</v>
      </c>
      <c r="C264" s="158">
        <v>0</v>
      </c>
      <c r="D264" s="204">
        <f t="shared" si="14"/>
        <v>269</v>
      </c>
      <c r="E264" s="210">
        <f t="shared" si="15"/>
        <v>30</v>
      </c>
      <c r="F264" s="227">
        <f>+'1B-Banded'!$E$10</f>
        <v>239</v>
      </c>
      <c r="G264" s="72"/>
    </row>
    <row r="265" spans="1:15" x14ac:dyDescent="0.25">
      <c r="A265" s="168" t="s">
        <v>712</v>
      </c>
      <c r="B265" s="169">
        <v>264</v>
      </c>
      <c r="C265" s="158">
        <v>0</v>
      </c>
      <c r="D265" s="204">
        <f t="shared" si="14"/>
        <v>264</v>
      </c>
      <c r="E265" s="210">
        <f t="shared" si="15"/>
        <v>25</v>
      </c>
      <c r="F265" s="227">
        <f>+'1B-Banded'!$E$10</f>
        <v>239</v>
      </c>
      <c r="G265" s="72"/>
    </row>
    <row r="266" spans="1:15" x14ac:dyDescent="0.25">
      <c r="A266" s="168" t="s">
        <v>713</v>
      </c>
      <c r="B266" s="169">
        <v>259</v>
      </c>
      <c r="C266" s="158">
        <v>0</v>
      </c>
      <c r="D266" s="204">
        <f t="shared" si="14"/>
        <v>259</v>
      </c>
      <c r="E266" s="210">
        <f t="shared" si="15"/>
        <v>20</v>
      </c>
      <c r="F266" s="227">
        <f>+'1B-Banded'!$E$10</f>
        <v>239</v>
      </c>
      <c r="G266" s="72"/>
    </row>
    <row r="267" spans="1:15" x14ac:dyDescent="0.25">
      <c r="A267" s="168" t="s">
        <v>714</v>
      </c>
      <c r="B267" s="169">
        <v>269</v>
      </c>
      <c r="C267" s="158">
        <v>0</v>
      </c>
      <c r="D267" s="204">
        <f t="shared" si="14"/>
        <v>269</v>
      </c>
      <c r="E267" s="210">
        <f t="shared" si="15"/>
        <v>30</v>
      </c>
      <c r="F267" s="227">
        <f>+'1B-Banded'!$E$10</f>
        <v>239</v>
      </c>
      <c r="G267" s="72"/>
    </row>
    <row r="268" spans="1:15" x14ac:dyDescent="0.25">
      <c r="A268" s="168" t="s">
        <v>715</v>
      </c>
      <c r="B268" s="169">
        <v>254</v>
      </c>
      <c r="C268" s="158">
        <v>0</v>
      </c>
      <c r="D268" s="204">
        <f t="shared" si="14"/>
        <v>254</v>
      </c>
      <c r="E268" s="210">
        <f t="shared" si="15"/>
        <v>15</v>
      </c>
      <c r="F268" s="227">
        <f>+'1B-Banded'!$E$10</f>
        <v>239</v>
      </c>
      <c r="G268" s="72"/>
    </row>
    <row r="269" spans="1:15" x14ac:dyDescent="0.25">
      <c r="A269" s="168" t="s">
        <v>716</v>
      </c>
      <c r="B269" s="162">
        <v>249</v>
      </c>
      <c r="C269" s="158">
        <v>0</v>
      </c>
      <c r="D269" s="204">
        <f t="shared" si="14"/>
        <v>249</v>
      </c>
      <c r="E269" s="210">
        <f t="shared" si="15"/>
        <v>10</v>
      </c>
      <c r="F269" s="227">
        <f>+'1B-Banded'!$E$10</f>
        <v>239</v>
      </c>
      <c r="G269" s="72"/>
    </row>
    <row r="270" spans="1:15" s="8" customFormat="1" x14ac:dyDescent="0.25">
      <c r="A270" s="168" t="s">
        <v>717</v>
      </c>
      <c r="B270" s="169">
        <v>259</v>
      </c>
      <c r="C270" s="158">
        <v>0</v>
      </c>
      <c r="D270" s="204">
        <f t="shared" si="14"/>
        <v>259</v>
      </c>
      <c r="E270" s="210">
        <f t="shared" si="15"/>
        <v>20</v>
      </c>
      <c r="F270" s="227">
        <f>+'1B-Banded'!$E$10</f>
        <v>239</v>
      </c>
      <c r="G270" s="72"/>
      <c r="H270" s="20"/>
      <c r="I270" s="20"/>
      <c r="J270" s="20"/>
      <c r="K270" s="20"/>
      <c r="L270" s="20"/>
      <c r="M270" s="20"/>
      <c r="N270" s="20"/>
    </row>
    <row r="271" spans="1:15" s="1" customFormat="1" x14ac:dyDescent="0.25">
      <c r="A271" s="168" t="s">
        <v>718</v>
      </c>
      <c r="B271" s="169">
        <v>249</v>
      </c>
      <c r="C271" s="158">
        <v>0</v>
      </c>
      <c r="D271" s="204">
        <f t="shared" si="14"/>
        <v>249</v>
      </c>
      <c r="E271" s="210">
        <f t="shared" si="15"/>
        <v>10</v>
      </c>
      <c r="F271" s="227">
        <f>+'1B-Banded'!$E$10</f>
        <v>239</v>
      </c>
      <c r="G271" s="72"/>
      <c r="H271" s="20"/>
      <c r="I271" s="20"/>
      <c r="J271" s="20"/>
      <c r="K271" s="20"/>
      <c r="L271" s="20"/>
      <c r="M271" s="20"/>
      <c r="N271" s="20"/>
    </row>
    <row r="272" spans="1:15" s="73" customFormat="1" x14ac:dyDescent="0.25">
      <c r="A272" s="168" t="s">
        <v>719</v>
      </c>
      <c r="B272" s="159">
        <v>249</v>
      </c>
      <c r="C272" s="158">
        <v>0</v>
      </c>
      <c r="D272" s="204">
        <f t="shared" si="14"/>
        <v>249</v>
      </c>
      <c r="E272" s="210">
        <f t="shared" si="15"/>
        <v>10</v>
      </c>
      <c r="F272" s="227">
        <f>+'1B-Banded'!$E$10</f>
        <v>239</v>
      </c>
      <c r="G272" s="71"/>
      <c r="H272" s="1"/>
      <c r="I272" s="1"/>
      <c r="J272" s="1"/>
      <c r="K272" s="1"/>
      <c r="L272" s="1"/>
      <c r="M272" s="1"/>
      <c r="N272" s="1"/>
      <c r="O272" s="1"/>
    </row>
    <row r="273" spans="1:15" s="1" customFormat="1" x14ac:dyDescent="0.25">
      <c r="A273" s="168" t="s">
        <v>1043</v>
      </c>
      <c r="B273" s="169">
        <v>242</v>
      </c>
      <c r="C273" s="158">
        <v>0</v>
      </c>
      <c r="D273" s="204">
        <f t="shared" si="14"/>
        <v>242</v>
      </c>
      <c r="E273" s="210">
        <f t="shared" si="15"/>
        <v>3</v>
      </c>
      <c r="F273" s="227">
        <f>+'1B-Banded'!$E$10</f>
        <v>239</v>
      </c>
      <c r="G273" s="71"/>
    </row>
    <row r="274" spans="1:15" s="1" customFormat="1" ht="31.5" x14ac:dyDescent="0.25">
      <c r="A274" s="191" t="s">
        <v>1044</v>
      </c>
      <c r="B274" s="192">
        <v>246</v>
      </c>
      <c r="C274" s="193">
        <v>0</v>
      </c>
      <c r="D274" s="223">
        <f t="shared" si="14"/>
        <v>246</v>
      </c>
      <c r="E274" s="210">
        <f t="shared" si="15"/>
        <v>7</v>
      </c>
      <c r="F274" s="227">
        <f>+'1B-Banded'!$E$10</f>
        <v>239</v>
      </c>
      <c r="G274" s="71"/>
      <c r="H274" s="8"/>
      <c r="I274" s="8"/>
      <c r="J274" s="8"/>
      <c r="K274" s="8"/>
      <c r="L274" s="8"/>
      <c r="M274" s="8"/>
      <c r="N274" s="8"/>
    </row>
    <row r="275" spans="1:15" s="1" customFormat="1" ht="15.75" customHeight="1" x14ac:dyDescent="0.25">
      <c r="A275" s="168" t="s">
        <v>720</v>
      </c>
      <c r="B275" s="169">
        <v>244</v>
      </c>
      <c r="C275" s="158">
        <v>0</v>
      </c>
      <c r="D275" s="204">
        <f t="shared" si="14"/>
        <v>244</v>
      </c>
      <c r="E275" s="210">
        <f t="shared" si="15"/>
        <v>5</v>
      </c>
      <c r="F275" s="227">
        <f>+'1B-Banded'!$E$10</f>
        <v>239</v>
      </c>
      <c r="G275" s="71"/>
    </row>
    <row r="276" spans="1:15" s="1" customFormat="1" ht="15.75" customHeight="1" x14ac:dyDescent="0.25">
      <c r="A276" s="168" t="s">
        <v>721</v>
      </c>
      <c r="B276" s="169">
        <v>245</v>
      </c>
      <c r="C276" s="158">
        <v>0</v>
      </c>
      <c r="D276" s="204">
        <f t="shared" si="14"/>
        <v>245</v>
      </c>
      <c r="E276" s="210">
        <f t="shared" si="15"/>
        <v>6</v>
      </c>
      <c r="F276" s="227">
        <f>+'1B-Banded'!$E$10</f>
        <v>239</v>
      </c>
      <c r="G276" s="71"/>
    </row>
    <row r="277" spans="1:15" s="1" customFormat="1" ht="15.75" customHeight="1" x14ac:dyDescent="0.25">
      <c r="A277" s="168" t="s">
        <v>1061</v>
      </c>
      <c r="B277" s="169">
        <v>0</v>
      </c>
      <c r="C277" s="158">
        <v>0</v>
      </c>
      <c r="D277" s="204">
        <v>480</v>
      </c>
      <c r="E277" s="210">
        <f t="shared" si="15"/>
        <v>91.100000000000023</v>
      </c>
      <c r="F277" s="227">
        <f>+'1C-Graduate '!$D$8</f>
        <v>388.9</v>
      </c>
      <c r="G277" s="71"/>
    </row>
    <row r="278" spans="1:15" s="1" customFormat="1" ht="15.75" customHeight="1" x14ac:dyDescent="0.25">
      <c r="A278" s="168" t="s">
        <v>1038</v>
      </c>
      <c r="B278" s="169">
        <v>475</v>
      </c>
      <c r="C278" s="158">
        <v>80</v>
      </c>
      <c r="D278" s="204">
        <f t="shared" ref="D278:D287" si="16">B278+C278</f>
        <v>555</v>
      </c>
      <c r="E278" s="210">
        <f t="shared" si="15"/>
        <v>166.10000000000002</v>
      </c>
      <c r="F278" s="227">
        <f>+'1C-Graduate '!$D$8</f>
        <v>388.9</v>
      </c>
      <c r="G278" s="71"/>
    </row>
    <row r="279" spans="1:15" s="1" customFormat="1" x14ac:dyDescent="0.25">
      <c r="A279" s="168" t="s">
        <v>722</v>
      </c>
      <c r="B279" s="169">
        <v>245</v>
      </c>
      <c r="C279" s="158">
        <v>0</v>
      </c>
      <c r="D279" s="204">
        <f t="shared" si="16"/>
        <v>245</v>
      </c>
      <c r="E279" s="210">
        <f t="shared" si="15"/>
        <v>6</v>
      </c>
      <c r="F279" s="227">
        <f>+'1B-Banded'!$E$10</f>
        <v>239</v>
      </c>
      <c r="G279" s="71"/>
    </row>
    <row r="280" spans="1:15" ht="78.75" x14ac:dyDescent="0.25">
      <c r="A280" s="168" t="s">
        <v>723</v>
      </c>
      <c r="B280" s="169">
        <v>279</v>
      </c>
      <c r="C280" s="158">
        <v>0</v>
      </c>
      <c r="D280" s="204">
        <f t="shared" si="16"/>
        <v>279</v>
      </c>
      <c r="E280" s="210">
        <f t="shared" si="15"/>
        <v>40</v>
      </c>
      <c r="F280" s="227">
        <f>+'1B-Banded'!$E$10</f>
        <v>239</v>
      </c>
      <c r="G280" s="71"/>
      <c r="H280" s="1"/>
      <c r="I280" s="1"/>
      <c r="J280" s="1"/>
      <c r="K280" s="1"/>
      <c r="L280" s="1"/>
      <c r="M280" s="1"/>
      <c r="N280" s="1"/>
      <c r="O280" s="1"/>
    </row>
    <row r="281" spans="1:15" x14ac:dyDescent="0.25">
      <c r="A281" s="179" t="s">
        <v>724</v>
      </c>
      <c r="B281" s="169">
        <v>314</v>
      </c>
      <c r="C281" s="158">
        <v>0</v>
      </c>
      <c r="D281" s="204">
        <f t="shared" si="16"/>
        <v>314</v>
      </c>
      <c r="E281" s="210">
        <f t="shared" si="15"/>
        <v>75</v>
      </c>
      <c r="F281" s="227">
        <f>+'1B-Banded'!$E$10</f>
        <v>239</v>
      </c>
      <c r="G281" s="71"/>
      <c r="H281" s="1"/>
      <c r="I281" s="1"/>
      <c r="J281" s="1"/>
      <c r="K281" s="1"/>
      <c r="L281" s="1"/>
      <c r="M281" s="1"/>
      <c r="N281" s="1"/>
      <c r="O281" s="1"/>
    </row>
    <row r="282" spans="1:15" ht="31.5" x14ac:dyDescent="0.25">
      <c r="A282" s="168" t="s">
        <v>725</v>
      </c>
      <c r="B282" s="169">
        <v>414</v>
      </c>
      <c r="C282" s="158">
        <v>0</v>
      </c>
      <c r="D282" s="204">
        <f t="shared" si="16"/>
        <v>414</v>
      </c>
      <c r="E282" s="210">
        <f t="shared" si="15"/>
        <v>175</v>
      </c>
      <c r="F282" s="227">
        <f>+'1B-Banded'!$E$10</f>
        <v>239</v>
      </c>
      <c r="G282" s="72"/>
    </row>
    <row r="283" spans="1:15" x14ac:dyDescent="0.25">
      <c r="A283" s="168" t="s">
        <v>726</v>
      </c>
      <c r="B283" s="169">
        <v>449</v>
      </c>
      <c r="C283" s="158">
        <v>0</v>
      </c>
      <c r="D283" s="204">
        <f t="shared" si="16"/>
        <v>449</v>
      </c>
      <c r="E283" s="210">
        <f t="shared" si="15"/>
        <v>210</v>
      </c>
      <c r="F283" s="227">
        <f>+'1B-Banded'!$E$10</f>
        <v>239</v>
      </c>
      <c r="G283" s="72"/>
    </row>
    <row r="284" spans="1:15" s="1" customFormat="1" x14ac:dyDescent="0.25">
      <c r="A284" s="168" t="s">
        <v>727</v>
      </c>
      <c r="B284" s="169">
        <v>261</v>
      </c>
      <c r="C284" s="158">
        <v>0</v>
      </c>
      <c r="D284" s="204">
        <f t="shared" si="16"/>
        <v>261</v>
      </c>
      <c r="E284" s="210">
        <f t="shared" si="15"/>
        <v>22</v>
      </c>
      <c r="F284" s="227">
        <f>+'1B-Banded'!$E$10</f>
        <v>239</v>
      </c>
      <c r="G284" s="72"/>
      <c r="H284" s="20"/>
      <c r="I284" s="20"/>
      <c r="J284" s="20"/>
      <c r="K284" s="20"/>
      <c r="L284" s="20"/>
      <c r="M284" s="20"/>
      <c r="N284" s="20"/>
    </row>
    <row r="285" spans="1:15" s="1" customFormat="1" x14ac:dyDescent="0.25">
      <c r="A285" s="168" t="s">
        <v>728</v>
      </c>
      <c r="B285" s="169">
        <v>244</v>
      </c>
      <c r="C285" s="158">
        <v>0</v>
      </c>
      <c r="D285" s="204">
        <f t="shared" si="16"/>
        <v>244</v>
      </c>
      <c r="E285" s="210">
        <f t="shared" si="15"/>
        <v>5</v>
      </c>
      <c r="F285" s="227">
        <f>+'1B-Banded'!$E$10</f>
        <v>239</v>
      </c>
      <c r="G285" s="72"/>
      <c r="H285" s="20"/>
      <c r="I285" s="20"/>
      <c r="J285" s="20"/>
      <c r="K285" s="20"/>
      <c r="L285" s="20"/>
      <c r="M285" s="20"/>
      <c r="N285" s="20"/>
    </row>
    <row r="286" spans="1:15" s="1" customFormat="1" x14ac:dyDescent="0.25">
      <c r="A286" s="168" t="s">
        <v>729</v>
      </c>
      <c r="B286" s="169">
        <v>252</v>
      </c>
      <c r="C286" s="158">
        <v>0</v>
      </c>
      <c r="D286" s="204">
        <f t="shared" si="16"/>
        <v>252</v>
      </c>
      <c r="E286" s="210">
        <f t="shared" si="15"/>
        <v>13</v>
      </c>
      <c r="F286" s="227">
        <f>+'1B-Banded'!$E$10</f>
        <v>239</v>
      </c>
      <c r="G286" s="72"/>
      <c r="H286" s="20"/>
      <c r="I286" s="20"/>
      <c r="J286" s="20"/>
      <c r="K286" s="20"/>
      <c r="L286" s="20"/>
      <c r="M286" s="20"/>
      <c r="N286" s="20"/>
    </row>
    <row r="287" spans="1:15" x14ac:dyDescent="0.25">
      <c r="A287" s="168" t="s">
        <v>730</v>
      </c>
      <c r="B287" s="169">
        <v>492</v>
      </c>
      <c r="C287" s="158">
        <v>-7</v>
      </c>
      <c r="D287" s="204">
        <f t="shared" si="16"/>
        <v>485</v>
      </c>
      <c r="E287" s="210">
        <f t="shared" si="15"/>
        <v>246</v>
      </c>
      <c r="F287" s="227">
        <f>+'1B-Banded'!$E$10</f>
        <v>239</v>
      </c>
      <c r="G287" s="72"/>
      <c r="H287" s="1"/>
      <c r="I287" s="1"/>
      <c r="J287" s="1"/>
      <c r="K287" s="1"/>
      <c r="L287" s="1"/>
      <c r="M287" s="1"/>
      <c r="N287" s="1"/>
    </row>
    <row r="288" spans="1:15" x14ac:dyDescent="0.25">
      <c r="A288" s="168" t="s">
        <v>731</v>
      </c>
      <c r="B288" s="169">
        <v>475</v>
      </c>
      <c r="C288" s="158">
        <v>10</v>
      </c>
      <c r="D288" s="204">
        <v>485</v>
      </c>
      <c r="E288" s="210">
        <f t="shared" si="15"/>
        <v>246</v>
      </c>
      <c r="F288" s="227">
        <f>+'1B-Banded'!$E$10</f>
        <v>239</v>
      </c>
      <c r="G288" s="72"/>
      <c r="H288" s="1"/>
      <c r="I288" s="1"/>
      <c r="J288" s="1"/>
      <c r="K288" s="1"/>
      <c r="L288" s="1"/>
      <c r="M288" s="1"/>
      <c r="N288" s="1"/>
    </row>
    <row r="289" spans="1:14" x14ac:dyDescent="0.25">
      <c r="A289" s="168" t="s">
        <v>732</v>
      </c>
      <c r="B289" s="169">
        <v>505</v>
      </c>
      <c r="C289" s="158">
        <v>13.5</v>
      </c>
      <c r="D289" s="204">
        <f>B289+C289</f>
        <v>518.5</v>
      </c>
      <c r="E289" s="210">
        <f t="shared" si="15"/>
        <v>279.5</v>
      </c>
      <c r="F289" s="227">
        <f>+'1B-Banded'!$E$10</f>
        <v>239</v>
      </c>
      <c r="G289" s="72"/>
      <c r="H289" s="1"/>
      <c r="I289" s="1"/>
      <c r="J289" s="1"/>
      <c r="K289" s="1"/>
      <c r="L289" s="1"/>
      <c r="M289" s="1"/>
      <c r="N289" s="1"/>
    </row>
    <row r="290" spans="1:14" x14ac:dyDescent="0.25">
      <c r="A290" s="168" t="s">
        <v>1040</v>
      </c>
      <c r="B290" s="169">
        <v>485</v>
      </c>
      <c r="C290" s="158">
        <v>15</v>
      </c>
      <c r="D290" s="204">
        <f>B290+C290</f>
        <v>500</v>
      </c>
      <c r="E290" s="210">
        <f t="shared" si="15"/>
        <v>261</v>
      </c>
      <c r="F290" s="227">
        <f>+'1B-Banded'!$E$10</f>
        <v>239</v>
      </c>
      <c r="G290" s="72"/>
      <c r="H290" s="1"/>
      <c r="I290" s="1"/>
      <c r="J290" s="1"/>
      <c r="K290" s="1"/>
      <c r="L290" s="1"/>
      <c r="M290" s="1"/>
      <c r="N290" s="1"/>
    </row>
    <row r="291" spans="1:14" s="1" customFormat="1" x14ac:dyDescent="0.25">
      <c r="A291" s="168" t="s">
        <v>1039</v>
      </c>
      <c r="B291" s="169">
        <v>485</v>
      </c>
      <c r="C291" s="158">
        <v>33.5</v>
      </c>
      <c r="D291" s="204">
        <f>B291+C291</f>
        <v>518.5</v>
      </c>
      <c r="E291" s="210">
        <f t="shared" si="15"/>
        <v>279.5</v>
      </c>
      <c r="F291" s="227">
        <f>+'1B-Banded'!$E$10</f>
        <v>239</v>
      </c>
      <c r="G291" s="71"/>
    </row>
    <row r="292" spans="1:14" s="1" customFormat="1" x14ac:dyDescent="0.25">
      <c r="A292" s="168" t="s">
        <v>733</v>
      </c>
      <c r="B292" s="169">
        <v>475</v>
      </c>
      <c r="C292" s="158">
        <v>16.66</v>
      </c>
      <c r="D292" s="204">
        <v>491.66</v>
      </c>
      <c r="E292" s="210">
        <f t="shared" si="15"/>
        <v>252.66000000000003</v>
      </c>
      <c r="F292" s="227">
        <f>+'1B-Banded'!$E$10</f>
        <v>239</v>
      </c>
      <c r="G292" s="71"/>
    </row>
    <row r="293" spans="1:14" s="1" customFormat="1" x14ac:dyDescent="0.25">
      <c r="A293" s="168" t="s">
        <v>734</v>
      </c>
      <c r="B293" s="169">
        <v>249</v>
      </c>
      <c r="C293" s="158">
        <v>0</v>
      </c>
      <c r="D293" s="204">
        <f t="shared" ref="D293:D312" si="17">B293+C293</f>
        <v>249</v>
      </c>
      <c r="E293" s="210">
        <f t="shared" si="15"/>
        <v>10</v>
      </c>
      <c r="F293" s="227">
        <f>+'1B-Banded'!$E$10</f>
        <v>239</v>
      </c>
      <c r="G293" s="71"/>
    </row>
    <row r="294" spans="1:14" s="1" customFormat="1" x14ac:dyDescent="0.25">
      <c r="A294" s="168" t="s">
        <v>735</v>
      </c>
      <c r="B294" s="169">
        <v>252</v>
      </c>
      <c r="C294" s="158">
        <v>0</v>
      </c>
      <c r="D294" s="204">
        <f t="shared" si="17"/>
        <v>252</v>
      </c>
      <c r="E294" s="210">
        <f t="shared" si="15"/>
        <v>13</v>
      </c>
      <c r="F294" s="227">
        <f>+'1B-Banded'!$E$10</f>
        <v>239</v>
      </c>
      <c r="G294" s="71"/>
    </row>
    <row r="295" spans="1:14" s="1" customFormat="1" x14ac:dyDescent="0.25">
      <c r="A295" s="168" t="s">
        <v>736</v>
      </c>
      <c r="B295" s="169">
        <v>244</v>
      </c>
      <c r="C295" s="158">
        <v>0</v>
      </c>
      <c r="D295" s="204">
        <f t="shared" si="17"/>
        <v>244</v>
      </c>
      <c r="E295" s="210">
        <f t="shared" si="15"/>
        <v>5</v>
      </c>
      <c r="F295" s="227">
        <f>+'1B-Banded'!$E$10</f>
        <v>239</v>
      </c>
      <c r="G295" s="71"/>
    </row>
    <row r="296" spans="1:14" s="1" customFormat="1" x14ac:dyDescent="0.25">
      <c r="A296" s="168" t="s">
        <v>737</v>
      </c>
      <c r="B296" s="169">
        <v>259</v>
      </c>
      <c r="C296" s="158">
        <v>0</v>
      </c>
      <c r="D296" s="204">
        <f t="shared" si="17"/>
        <v>259</v>
      </c>
      <c r="E296" s="210">
        <f t="shared" si="15"/>
        <v>20</v>
      </c>
      <c r="F296" s="227">
        <f>+'1B-Banded'!$E$10</f>
        <v>239</v>
      </c>
      <c r="G296" s="71"/>
    </row>
    <row r="297" spans="1:14" s="1" customFormat="1" x14ac:dyDescent="0.25">
      <c r="A297" s="168" t="s">
        <v>738</v>
      </c>
      <c r="B297" s="169">
        <v>242</v>
      </c>
      <c r="C297" s="158">
        <v>0</v>
      </c>
      <c r="D297" s="204">
        <f t="shared" si="17"/>
        <v>242</v>
      </c>
      <c r="E297" s="210">
        <f t="shared" si="15"/>
        <v>3</v>
      </c>
      <c r="F297" s="227">
        <f>+'1B-Banded'!$E$10</f>
        <v>239</v>
      </c>
      <c r="G297" s="71"/>
    </row>
    <row r="298" spans="1:14" s="1" customFormat="1" x14ac:dyDescent="0.25">
      <c r="A298" s="168" t="s">
        <v>739</v>
      </c>
      <c r="B298" s="169">
        <v>441</v>
      </c>
      <c r="C298" s="158">
        <v>0</v>
      </c>
      <c r="D298" s="204">
        <f t="shared" si="17"/>
        <v>441</v>
      </c>
      <c r="E298" s="210">
        <f t="shared" si="15"/>
        <v>202</v>
      </c>
      <c r="F298" s="227">
        <f>+'1B-Banded'!$E$10</f>
        <v>239</v>
      </c>
      <c r="G298" s="71"/>
    </row>
    <row r="299" spans="1:14" s="1" customFormat="1" x14ac:dyDescent="0.25">
      <c r="A299" s="168" t="s">
        <v>740</v>
      </c>
      <c r="B299" s="169">
        <v>470</v>
      </c>
      <c r="C299" s="158">
        <v>0</v>
      </c>
      <c r="D299" s="204">
        <f t="shared" si="17"/>
        <v>470</v>
      </c>
      <c r="E299" s="210">
        <f t="shared" si="15"/>
        <v>231</v>
      </c>
      <c r="F299" s="227">
        <f>+'1B-Banded'!$E$10</f>
        <v>239</v>
      </c>
      <c r="G299" s="71"/>
    </row>
    <row r="300" spans="1:14" s="1" customFormat="1" x14ac:dyDescent="0.25">
      <c r="A300" s="168" t="s">
        <v>741</v>
      </c>
      <c r="B300" s="169">
        <v>460</v>
      </c>
      <c r="C300" s="158">
        <v>0</v>
      </c>
      <c r="D300" s="204">
        <f t="shared" si="17"/>
        <v>460</v>
      </c>
      <c r="E300" s="210">
        <f t="shared" si="15"/>
        <v>221</v>
      </c>
      <c r="F300" s="227">
        <f>+'1B-Banded'!$E$10</f>
        <v>239</v>
      </c>
      <c r="G300" s="71"/>
    </row>
    <row r="301" spans="1:14" s="1" customFormat="1" x14ac:dyDescent="0.25">
      <c r="A301" s="168" t="s">
        <v>742</v>
      </c>
      <c r="B301" s="169">
        <v>445</v>
      </c>
      <c r="C301" s="158">
        <v>0</v>
      </c>
      <c r="D301" s="204">
        <f t="shared" si="17"/>
        <v>445</v>
      </c>
      <c r="E301" s="210">
        <f t="shared" si="15"/>
        <v>206</v>
      </c>
      <c r="F301" s="227">
        <f>+'1B-Banded'!$E$10</f>
        <v>239</v>
      </c>
      <c r="G301" s="71"/>
    </row>
    <row r="302" spans="1:14" s="1" customFormat="1" x14ac:dyDescent="0.25">
      <c r="A302" s="168" t="s">
        <v>743</v>
      </c>
      <c r="B302" s="169">
        <v>440</v>
      </c>
      <c r="C302" s="158">
        <v>0</v>
      </c>
      <c r="D302" s="204">
        <f t="shared" si="17"/>
        <v>440</v>
      </c>
      <c r="E302" s="210">
        <f t="shared" si="15"/>
        <v>201</v>
      </c>
      <c r="F302" s="227">
        <f>+'1B-Banded'!$E$10</f>
        <v>239</v>
      </c>
      <c r="G302" s="71"/>
    </row>
    <row r="303" spans="1:14" s="1" customFormat="1" ht="31.5" x14ac:dyDescent="0.25">
      <c r="A303" s="168" t="s">
        <v>744</v>
      </c>
      <c r="B303" s="169">
        <v>245</v>
      </c>
      <c r="C303" s="158">
        <v>0</v>
      </c>
      <c r="D303" s="204">
        <f t="shared" si="17"/>
        <v>245</v>
      </c>
      <c r="E303" s="210">
        <f t="shared" si="15"/>
        <v>6</v>
      </c>
      <c r="F303" s="227">
        <f>+'1B-Banded'!$E$10</f>
        <v>239</v>
      </c>
      <c r="G303" s="71"/>
    </row>
    <row r="304" spans="1:14" s="1" customFormat="1" x14ac:dyDescent="0.25">
      <c r="A304" s="168" t="s">
        <v>1042</v>
      </c>
      <c r="B304" s="169">
        <v>254</v>
      </c>
      <c r="C304" s="158">
        <v>0</v>
      </c>
      <c r="D304" s="204">
        <f t="shared" si="17"/>
        <v>254</v>
      </c>
      <c r="E304" s="210">
        <f t="shared" si="15"/>
        <v>15</v>
      </c>
      <c r="F304" s="227">
        <f>+'1B-Banded'!$E$10</f>
        <v>239</v>
      </c>
      <c r="G304" s="71"/>
    </row>
    <row r="305" spans="1:7" s="1" customFormat="1" x14ac:dyDescent="0.25">
      <c r="A305" s="168" t="s">
        <v>1041</v>
      </c>
      <c r="B305" s="169">
        <v>254</v>
      </c>
      <c r="C305" s="158">
        <v>20</v>
      </c>
      <c r="D305" s="204">
        <f t="shared" si="17"/>
        <v>274</v>
      </c>
      <c r="E305" s="210">
        <f t="shared" si="15"/>
        <v>35</v>
      </c>
      <c r="F305" s="227">
        <f>+'1B-Banded'!$E$10</f>
        <v>239</v>
      </c>
      <c r="G305" s="71"/>
    </row>
    <row r="306" spans="1:7" x14ac:dyDescent="0.25">
      <c r="A306" s="168" t="s">
        <v>745</v>
      </c>
      <c r="B306" s="169">
        <v>269</v>
      </c>
      <c r="C306" s="158">
        <v>0</v>
      </c>
      <c r="D306" s="204">
        <f t="shared" si="17"/>
        <v>269</v>
      </c>
      <c r="E306" s="210">
        <f t="shared" si="15"/>
        <v>30</v>
      </c>
      <c r="F306" s="227">
        <f>+'1B-Banded'!$E$10</f>
        <v>239</v>
      </c>
      <c r="G306" s="72"/>
    </row>
    <row r="307" spans="1:7" x14ac:dyDescent="0.25">
      <c r="A307" s="168" t="s">
        <v>746</v>
      </c>
      <c r="B307" s="169">
        <v>244</v>
      </c>
      <c r="C307" s="158">
        <v>0</v>
      </c>
      <c r="D307" s="204">
        <f t="shared" si="17"/>
        <v>244</v>
      </c>
      <c r="E307" s="210">
        <f t="shared" si="15"/>
        <v>5</v>
      </c>
      <c r="F307" s="227">
        <f>+'1B-Banded'!$E$10</f>
        <v>239</v>
      </c>
      <c r="G307" s="72"/>
    </row>
    <row r="308" spans="1:7" x14ac:dyDescent="0.25">
      <c r="A308" s="168" t="s">
        <v>747</v>
      </c>
      <c r="B308" s="169">
        <v>450</v>
      </c>
      <c r="C308" s="158">
        <v>0</v>
      </c>
      <c r="D308" s="204">
        <f t="shared" si="17"/>
        <v>450</v>
      </c>
      <c r="E308" s="210">
        <f t="shared" si="15"/>
        <v>211</v>
      </c>
      <c r="F308" s="227">
        <f>+'1B-Banded'!$E$10</f>
        <v>239</v>
      </c>
      <c r="G308" s="72"/>
    </row>
    <row r="309" spans="1:7" x14ac:dyDescent="0.25">
      <c r="A309" s="168" t="s">
        <v>748</v>
      </c>
      <c r="B309" s="169">
        <v>269</v>
      </c>
      <c r="C309" s="158">
        <v>0</v>
      </c>
      <c r="D309" s="204">
        <f t="shared" si="17"/>
        <v>269</v>
      </c>
      <c r="E309" s="210">
        <f t="shared" si="15"/>
        <v>30</v>
      </c>
      <c r="F309" s="227">
        <f>+'1B-Banded'!$E$10</f>
        <v>239</v>
      </c>
      <c r="G309" s="72"/>
    </row>
    <row r="310" spans="1:7" x14ac:dyDescent="0.25">
      <c r="A310" s="168" t="s">
        <v>749</v>
      </c>
      <c r="B310" s="169">
        <v>399</v>
      </c>
      <c r="C310" s="158">
        <v>0</v>
      </c>
      <c r="D310" s="204">
        <f t="shared" si="17"/>
        <v>399</v>
      </c>
      <c r="E310" s="210">
        <f t="shared" si="15"/>
        <v>160</v>
      </c>
      <c r="F310" s="227">
        <f>+'1B-Banded'!$E$10</f>
        <v>239</v>
      </c>
      <c r="G310" s="72"/>
    </row>
    <row r="311" spans="1:7" x14ac:dyDescent="0.25">
      <c r="A311" s="168" t="s">
        <v>750</v>
      </c>
      <c r="B311" s="169">
        <v>249</v>
      </c>
      <c r="C311" s="158">
        <v>0</v>
      </c>
      <c r="D311" s="204">
        <f t="shared" si="17"/>
        <v>249</v>
      </c>
      <c r="E311" s="210">
        <f t="shared" si="15"/>
        <v>10</v>
      </c>
      <c r="F311" s="227">
        <f>+'1B-Banded'!$E$10</f>
        <v>239</v>
      </c>
      <c r="G311" s="72"/>
    </row>
    <row r="312" spans="1:7" ht="16.5" thickBot="1" x14ac:dyDescent="0.3">
      <c r="A312" s="43" t="s">
        <v>751</v>
      </c>
      <c r="B312" s="44">
        <v>253</v>
      </c>
      <c r="C312" s="158">
        <v>0</v>
      </c>
      <c r="D312" s="205">
        <f t="shared" si="17"/>
        <v>253</v>
      </c>
      <c r="E312" s="210">
        <f t="shared" si="15"/>
        <v>14</v>
      </c>
      <c r="F312" s="227">
        <f>+'1B-Banded'!$E$10</f>
        <v>239</v>
      </c>
      <c r="G312" s="72"/>
    </row>
    <row r="313" spans="1:7" ht="16.5" thickBot="1" x14ac:dyDescent="0.3">
      <c r="A313" s="122" t="s">
        <v>22</v>
      </c>
      <c r="B313" s="123"/>
      <c r="C313" s="123"/>
      <c r="D313" s="123"/>
      <c r="E313" s="200"/>
      <c r="F313" s="201"/>
      <c r="G313" s="72"/>
    </row>
    <row r="314" spans="1:7" x14ac:dyDescent="0.25">
      <c r="A314" s="156" t="s">
        <v>752</v>
      </c>
      <c r="B314" s="157">
        <v>184.03</v>
      </c>
      <c r="C314" s="158">
        <v>0</v>
      </c>
      <c r="D314" s="205">
        <f t="shared" ref="D314:D340" si="18">B314+C314</f>
        <v>184.03</v>
      </c>
      <c r="E314" s="210">
        <f t="shared" si="15"/>
        <v>12.5</v>
      </c>
      <c r="F314" s="224">
        <f>+'1A-Per Credit'!$D$20</f>
        <v>171.53</v>
      </c>
      <c r="G314" s="72"/>
    </row>
    <row r="315" spans="1:7" x14ac:dyDescent="0.25">
      <c r="A315" s="156" t="s">
        <v>753</v>
      </c>
      <c r="B315" s="157">
        <v>197.94</v>
      </c>
      <c r="C315" s="158">
        <v>0</v>
      </c>
      <c r="D315" s="205">
        <f t="shared" si="18"/>
        <v>197.94</v>
      </c>
      <c r="E315" s="210">
        <f t="shared" si="15"/>
        <v>26.409999999999997</v>
      </c>
      <c r="F315" s="224">
        <f>+'1A-Per Credit'!$D$20</f>
        <v>171.53</v>
      </c>
      <c r="G315" s="72"/>
    </row>
    <row r="316" spans="1:7" x14ac:dyDescent="0.25">
      <c r="A316" s="156" t="s">
        <v>754</v>
      </c>
      <c r="B316" s="157">
        <v>181.43</v>
      </c>
      <c r="C316" s="158">
        <v>0</v>
      </c>
      <c r="D316" s="205">
        <f t="shared" si="18"/>
        <v>181.43</v>
      </c>
      <c r="E316" s="210">
        <f t="shared" si="15"/>
        <v>9.9000000000000057</v>
      </c>
      <c r="F316" s="224">
        <f>+'1A-Per Credit'!$D$20</f>
        <v>171.53</v>
      </c>
      <c r="G316" s="72"/>
    </row>
    <row r="317" spans="1:7" x14ac:dyDescent="0.25">
      <c r="A317" s="156" t="s">
        <v>755</v>
      </c>
      <c r="B317" s="157">
        <v>181.43</v>
      </c>
      <c r="C317" s="158">
        <v>0</v>
      </c>
      <c r="D317" s="205">
        <f t="shared" si="18"/>
        <v>181.43</v>
      </c>
      <c r="E317" s="210">
        <f t="shared" si="15"/>
        <v>9.9000000000000057</v>
      </c>
      <c r="F317" s="224">
        <f>+'1A-Per Credit'!$D$20</f>
        <v>171.53</v>
      </c>
      <c r="G317" s="72"/>
    </row>
    <row r="318" spans="1:7" x14ac:dyDescent="0.25">
      <c r="A318" s="156" t="s">
        <v>756</v>
      </c>
      <c r="B318" s="157">
        <v>184.73</v>
      </c>
      <c r="C318" s="158">
        <v>0</v>
      </c>
      <c r="D318" s="205">
        <f t="shared" si="18"/>
        <v>184.73</v>
      </c>
      <c r="E318" s="210">
        <f t="shared" si="15"/>
        <v>13.199999999999989</v>
      </c>
      <c r="F318" s="224">
        <f>+'1A-Per Credit'!$D$20</f>
        <v>171.53</v>
      </c>
      <c r="G318" s="72"/>
    </row>
    <row r="319" spans="1:7" x14ac:dyDescent="0.25">
      <c r="A319" s="156" t="s">
        <v>757</v>
      </c>
      <c r="B319" s="157">
        <v>197.94</v>
      </c>
      <c r="C319" s="158">
        <v>0</v>
      </c>
      <c r="D319" s="205">
        <f t="shared" si="18"/>
        <v>197.94</v>
      </c>
      <c r="E319" s="210">
        <f t="shared" si="15"/>
        <v>26.409999999999997</v>
      </c>
      <c r="F319" s="224">
        <f>+'1A-Per Credit'!$D$20</f>
        <v>171.53</v>
      </c>
      <c r="G319" s="72"/>
    </row>
    <row r="320" spans="1:7" x14ac:dyDescent="0.25">
      <c r="A320" s="156" t="s">
        <v>758</v>
      </c>
      <c r="B320" s="157">
        <v>197.94</v>
      </c>
      <c r="C320" s="158">
        <v>0</v>
      </c>
      <c r="D320" s="205">
        <f t="shared" si="18"/>
        <v>197.94</v>
      </c>
      <c r="E320" s="210">
        <f t="shared" si="15"/>
        <v>26.409999999999997</v>
      </c>
      <c r="F320" s="224">
        <f>+'1A-Per Credit'!$D$20</f>
        <v>171.53</v>
      </c>
      <c r="G320" s="72"/>
    </row>
    <row r="321" spans="1:7" x14ac:dyDescent="0.25">
      <c r="A321" s="156" t="s">
        <v>759</v>
      </c>
      <c r="B321" s="157">
        <v>181.97</v>
      </c>
      <c r="C321" s="158">
        <v>0</v>
      </c>
      <c r="D321" s="205">
        <f t="shared" si="18"/>
        <v>181.97</v>
      </c>
      <c r="E321" s="210">
        <f t="shared" si="15"/>
        <v>10.439999999999998</v>
      </c>
      <c r="F321" s="224">
        <f>+'1A-Per Credit'!$D$20</f>
        <v>171.53</v>
      </c>
      <c r="G321" s="72"/>
    </row>
    <row r="322" spans="1:7" x14ac:dyDescent="0.25">
      <c r="A322" s="156" t="s">
        <v>760</v>
      </c>
      <c r="B322" s="157">
        <v>276.92</v>
      </c>
      <c r="C322" s="158">
        <v>0</v>
      </c>
      <c r="D322" s="205">
        <f t="shared" si="18"/>
        <v>276.92</v>
      </c>
      <c r="E322" s="210">
        <f t="shared" si="15"/>
        <v>105.39000000000001</v>
      </c>
      <c r="F322" s="224">
        <f>+'1A-Per Credit'!$D$20</f>
        <v>171.53</v>
      </c>
      <c r="G322" s="72"/>
    </row>
    <row r="323" spans="1:7" x14ac:dyDescent="0.25">
      <c r="A323" s="156" t="s">
        <v>761</v>
      </c>
      <c r="B323" s="157">
        <v>221.03</v>
      </c>
      <c r="C323" s="158">
        <v>0</v>
      </c>
      <c r="D323" s="205">
        <f t="shared" si="18"/>
        <v>221.03</v>
      </c>
      <c r="E323" s="210">
        <f t="shared" si="15"/>
        <v>49.5</v>
      </c>
      <c r="F323" s="224">
        <f>+'1A-Per Credit'!$D$20</f>
        <v>171.53</v>
      </c>
      <c r="G323" s="72"/>
    </row>
    <row r="324" spans="1:7" x14ac:dyDescent="0.25">
      <c r="A324" s="156" t="s">
        <v>762</v>
      </c>
      <c r="B324" s="157">
        <v>221.03</v>
      </c>
      <c r="C324" s="158">
        <v>0</v>
      </c>
      <c r="D324" s="205">
        <f t="shared" si="18"/>
        <v>221.03</v>
      </c>
      <c r="E324" s="210">
        <f t="shared" si="15"/>
        <v>49.5</v>
      </c>
      <c r="F324" s="224">
        <f>+'1A-Per Credit'!$D$20</f>
        <v>171.53</v>
      </c>
      <c r="G324" s="72"/>
    </row>
    <row r="325" spans="1:7" x14ac:dyDescent="0.25">
      <c r="A325" s="156" t="s">
        <v>763</v>
      </c>
      <c r="B325" s="157">
        <v>221.03</v>
      </c>
      <c r="C325" s="158">
        <v>0</v>
      </c>
      <c r="D325" s="205">
        <f t="shared" si="18"/>
        <v>221.03</v>
      </c>
      <c r="E325" s="210">
        <f t="shared" si="15"/>
        <v>49.5</v>
      </c>
      <c r="F325" s="224">
        <f>+'1A-Per Credit'!$D$20</f>
        <v>171.53</v>
      </c>
      <c r="G325" s="72"/>
    </row>
    <row r="326" spans="1:7" x14ac:dyDescent="0.25">
      <c r="A326" s="156" t="s">
        <v>764</v>
      </c>
      <c r="B326" s="157">
        <v>221.03</v>
      </c>
      <c r="C326" s="158">
        <v>0</v>
      </c>
      <c r="D326" s="205">
        <f t="shared" si="18"/>
        <v>221.03</v>
      </c>
      <c r="E326" s="210">
        <f t="shared" ref="E326:E389" si="19">+D326-F326</f>
        <v>49.5</v>
      </c>
      <c r="F326" s="224">
        <f>+'1A-Per Credit'!$D$20</f>
        <v>171.53</v>
      </c>
      <c r="G326" s="72"/>
    </row>
    <row r="327" spans="1:7" x14ac:dyDescent="0.25">
      <c r="A327" s="156" t="s">
        <v>765</v>
      </c>
      <c r="B327" s="157">
        <v>221.03</v>
      </c>
      <c r="C327" s="158">
        <v>0</v>
      </c>
      <c r="D327" s="205">
        <f t="shared" si="18"/>
        <v>221.03</v>
      </c>
      <c r="E327" s="210">
        <f t="shared" si="19"/>
        <v>49.5</v>
      </c>
      <c r="F327" s="224">
        <f>+'1A-Per Credit'!$D$20</f>
        <v>171.53</v>
      </c>
      <c r="G327" s="72"/>
    </row>
    <row r="328" spans="1:7" x14ac:dyDescent="0.25">
      <c r="A328" s="156" t="s">
        <v>766</v>
      </c>
      <c r="B328" s="157">
        <v>221.03</v>
      </c>
      <c r="C328" s="158">
        <v>0</v>
      </c>
      <c r="D328" s="205">
        <f t="shared" si="18"/>
        <v>221.03</v>
      </c>
      <c r="E328" s="210">
        <f t="shared" si="19"/>
        <v>49.5</v>
      </c>
      <c r="F328" s="224">
        <f>+'1A-Per Credit'!$D$20</f>
        <v>171.53</v>
      </c>
      <c r="G328" s="72"/>
    </row>
    <row r="329" spans="1:7" x14ac:dyDescent="0.25">
      <c r="A329" s="156" t="s">
        <v>767</v>
      </c>
      <c r="B329" s="157">
        <v>221.03</v>
      </c>
      <c r="C329" s="158">
        <v>0</v>
      </c>
      <c r="D329" s="205">
        <f t="shared" si="18"/>
        <v>221.03</v>
      </c>
      <c r="E329" s="210">
        <f t="shared" si="19"/>
        <v>49.5</v>
      </c>
      <c r="F329" s="224">
        <f>+'1A-Per Credit'!$D$20</f>
        <v>171.53</v>
      </c>
      <c r="G329" s="72"/>
    </row>
    <row r="330" spans="1:7" x14ac:dyDescent="0.25">
      <c r="A330" s="156" t="s">
        <v>768</v>
      </c>
      <c r="B330" s="157">
        <v>221.03</v>
      </c>
      <c r="C330" s="158">
        <v>0</v>
      </c>
      <c r="D330" s="205">
        <f t="shared" si="18"/>
        <v>221.03</v>
      </c>
      <c r="E330" s="210">
        <f t="shared" si="19"/>
        <v>49.5</v>
      </c>
      <c r="F330" s="224">
        <f>+'1A-Per Credit'!$D$20</f>
        <v>171.53</v>
      </c>
      <c r="G330" s="72"/>
    </row>
    <row r="331" spans="1:7" x14ac:dyDescent="0.25">
      <c r="A331" s="156" t="s">
        <v>769</v>
      </c>
      <c r="B331" s="157">
        <v>221.03</v>
      </c>
      <c r="C331" s="158">
        <v>0</v>
      </c>
      <c r="D331" s="205">
        <f t="shared" si="18"/>
        <v>221.03</v>
      </c>
      <c r="E331" s="210">
        <f t="shared" si="19"/>
        <v>49.5</v>
      </c>
      <c r="F331" s="224">
        <f>+'1A-Per Credit'!$D$20</f>
        <v>171.53</v>
      </c>
      <c r="G331" s="72"/>
    </row>
    <row r="332" spans="1:7" x14ac:dyDescent="0.25">
      <c r="A332" s="156" t="s">
        <v>770</v>
      </c>
      <c r="B332" s="157">
        <v>221.03</v>
      </c>
      <c r="C332" s="158">
        <v>0</v>
      </c>
      <c r="D332" s="205">
        <f t="shared" si="18"/>
        <v>221.03</v>
      </c>
      <c r="E332" s="210">
        <f t="shared" si="19"/>
        <v>49.5</v>
      </c>
      <c r="F332" s="224">
        <f>+'1A-Per Credit'!$D$20</f>
        <v>171.53</v>
      </c>
      <c r="G332" s="72"/>
    </row>
    <row r="333" spans="1:7" x14ac:dyDescent="0.25">
      <c r="A333" s="156" t="s">
        <v>771</v>
      </c>
      <c r="B333" s="157">
        <v>320.02999999999997</v>
      </c>
      <c r="C333" s="158">
        <v>0</v>
      </c>
      <c r="D333" s="205">
        <f t="shared" si="18"/>
        <v>320.02999999999997</v>
      </c>
      <c r="E333" s="210">
        <f t="shared" si="19"/>
        <v>148.49999999999997</v>
      </c>
      <c r="F333" s="224">
        <f>+'1A-Per Credit'!$D$20</f>
        <v>171.53</v>
      </c>
      <c r="G333" s="72"/>
    </row>
    <row r="334" spans="1:7" x14ac:dyDescent="0.25">
      <c r="A334" s="156" t="s">
        <v>772</v>
      </c>
      <c r="B334" s="157">
        <v>320.02999999999997</v>
      </c>
      <c r="C334" s="158">
        <v>0</v>
      </c>
      <c r="D334" s="205">
        <f t="shared" si="18"/>
        <v>320.02999999999997</v>
      </c>
      <c r="E334" s="210">
        <f t="shared" si="19"/>
        <v>148.49999999999997</v>
      </c>
      <c r="F334" s="224">
        <f>+'1A-Per Credit'!$D$20</f>
        <v>171.53</v>
      </c>
      <c r="G334" s="72"/>
    </row>
    <row r="335" spans="1:7" x14ac:dyDescent="0.25">
      <c r="A335" s="156" t="s">
        <v>773</v>
      </c>
      <c r="B335" s="157">
        <v>320.02999999999997</v>
      </c>
      <c r="C335" s="158">
        <v>0</v>
      </c>
      <c r="D335" s="205">
        <f t="shared" si="18"/>
        <v>320.02999999999997</v>
      </c>
      <c r="E335" s="210">
        <f t="shared" si="19"/>
        <v>148.49999999999997</v>
      </c>
      <c r="F335" s="224">
        <f>+'1A-Per Credit'!$D$20</f>
        <v>171.53</v>
      </c>
      <c r="G335" s="72"/>
    </row>
    <row r="336" spans="1:7" x14ac:dyDescent="0.25">
      <c r="A336" s="156" t="s">
        <v>774</v>
      </c>
      <c r="B336" s="157">
        <v>320.02999999999997</v>
      </c>
      <c r="C336" s="158">
        <v>0</v>
      </c>
      <c r="D336" s="205">
        <f t="shared" si="18"/>
        <v>320.02999999999997</v>
      </c>
      <c r="E336" s="210">
        <f t="shared" si="19"/>
        <v>148.49999999999997</v>
      </c>
      <c r="F336" s="224">
        <f>+'1A-Per Credit'!$D$20</f>
        <v>171.53</v>
      </c>
      <c r="G336" s="72"/>
    </row>
    <row r="337" spans="1:7" x14ac:dyDescent="0.25">
      <c r="A337" s="156" t="s">
        <v>775</v>
      </c>
      <c r="B337" s="157">
        <v>320.02999999999997</v>
      </c>
      <c r="C337" s="158">
        <v>0</v>
      </c>
      <c r="D337" s="205">
        <f t="shared" si="18"/>
        <v>320.02999999999997</v>
      </c>
      <c r="E337" s="210">
        <f t="shared" si="19"/>
        <v>148.49999999999997</v>
      </c>
      <c r="F337" s="224">
        <f>+'1A-Per Credit'!$D$20</f>
        <v>171.53</v>
      </c>
      <c r="G337" s="72"/>
    </row>
    <row r="338" spans="1:7" x14ac:dyDescent="0.25">
      <c r="A338" s="156" t="s">
        <v>776</v>
      </c>
      <c r="B338" s="157">
        <v>320.02999999999997</v>
      </c>
      <c r="C338" s="158">
        <v>0</v>
      </c>
      <c r="D338" s="205">
        <f t="shared" si="18"/>
        <v>320.02999999999997</v>
      </c>
      <c r="E338" s="210">
        <f t="shared" si="19"/>
        <v>148.49999999999997</v>
      </c>
      <c r="F338" s="224">
        <f>+'1A-Per Credit'!$D$20</f>
        <v>171.53</v>
      </c>
      <c r="G338" s="72"/>
    </row>
    <row r="339" spans="1:7" x14ac:dyDescent="0.25">
      <c r="A339" s="156" t="s">
        <v>777</v>
      </c>
      <c r="B339" s="157">
        <v>320.02999999999997</v>
      </c>
      <c r="C339" s="158">
        <v>0</v>
      </c>
      <c r="D339" s="205">
        <f t="shared" si="18"/>
        <v>320.02999999999997</v>
      </c>
      <c r="E339" s="210">
        <f t="shared" si="19"/>
        <v>148.49999999999997</v>
      </c>
      <c r="F339" s="224">
        <f>+'1A-Per Credit'!$D$20</f>
        <v>171.53</v>
      </c>
      <c r="G339" s="72"/>
    </row>
    <row r="340" spans="1:7" ht="16.5" thickBot="1" x14ac:dyDescent="0.3">
      <c r="A340" s="156" t="s">
        <v>778</v>
      </c>
      <c r="B340" s="157">
        <v>320.02999999999997</v>
      </c>
      <c r="C340" s="158">
        <v>0</v>
      </c>
      <c r="D340" s="205">
        <f t="shared" si="18"/>
        <v>320.02999999999997</v>
      </c>
      <c r="E340" s="210">
        <f t="shared" si="19"/>
        <v>148.49999999999997</v>
      </c>
      <c r="F340" s="224">
        <f>+'1A-Per Credit'!$D$20</f>
        <v>171.53</v>
      </c>
      <c r="G340" s="72"/>
    </row>
    <row r="341" spans="1:7" ht="16.5" thickBot="1" x14ac:dyDescent="0.3">
      <c r="A341" s="122" t="s">
        <v>31</v>
      </c>
      <c r="B341" s="123"/>
      <c r="C341" s="123"/>
      <c r="D341" s="123"/>
      <c r="E341" s="200"/>
      <c r="F341" s="201"/>
      <c r="G341" s="72"/>
    </row>
    <row r="342" spans="1:7" s="1" customFormat="1" x14ac:dyDescent="0.25">
      <c r="A342" s="156" t="s">
        <v>1053</v>
      </c>
      <c r="B342" s="157">
        <v>285</v>
      </c>
      <c r="C342" s="158">
        <v>0</v>
      </c>
      <c r="D342" s="205">
        <f>B342+C342</f>
        <v>285</v>
      </c>
      <c r="E342" s="210">
        <f t="shared" si="19"/>
        <v>120</v>
      </c>
      <c r="F342" s="158">
        <f>+'1A-Per Credit'!$D$29</f>
        <v>165</v>
      </c>
      <c r="G342" s="71"/>
    </row>
    <row r="343" spans="1:7" ht="16.5" thickBot="1" x14ac:dyDescent="0.3">
      <c r="A343" s="156" t="s">
        <v>779</v>
      </c>
      <c r="B343" s="157">
        <v>246.13</v>
      </c>
      <c r="C343" s="158">
        <v>0</v>
      </c>
      <c r="D343" s="205">
        <f>B343+C343</f>
        <v>246.13</v>
      </c>
      <c r="E343" s="210">
        <f t="shared" si="19"/>
        <v>81.13</v>
      </c>
      <c r="F343" s="158">
        <f>+'1A-Per Credit'!$D$29</f>
        <v>165</v>
      </c>
      <c r="G343" s="72"/>
    </row>
    <row r="344" spans="1:7" ht="16.5" thickBot="1" x14ac:dyDescent="0.3">
      <c r="A344" s="122" t="s">
        <v>780</v>
      </c>
      <c r="B344" s="123"/>
      <c r="C344" s="123"/>
      <c r="D344" s="123"/>
      <c r="E344" s="200"/>
      <c r="F344" s="201"/>
      <c r="G344" s="72"/>
    </row>
    <row r="345" spans="1:7" ht="16.5" thickBot="1" x14ac:dyDescent="0.3">
      <c r="A345" s="156" t="s">
        <v>781</v>
      </c>
      <c r="B345" s="157">
        <v>184.98</v>
      </c>
      <c r="C345" s="158">
        <v>0</v>
      </c>
      <c r="D345" s="205">
        <f>B345+C345</f>
        <v>184.98</v>
      </c>
      <c r="E345" s="210">
        <f t="shared" si="19"/>
        <v>12</v>
      </c>
      <c r="F345" s="224">
        <f>+'1A-Per Credit'!$D$30</f>
        <v>172.98</v>
      </c>
      <c r="G345" s="72"/>
    </row>
    <row r="346" spans="1:7" ht="16.5" thickBot="1" x14ac:dyDescent="0.3">
      <c r="A346" s="122" t="s">
        <v>35</v>
      </c>
      <c r="B346" s="123"/>
      <c r="C346" s="123"/>
      <c r="D346" s="123"/>
      <c r="E346" s="200"/>
      <c r="F346" s="201"/>
      <c r="G346" s="72"/>
    </row>
    <row r="347" spans="1:7" x14ac:dyDescent="0.25">
      <c r="A347" s="156" t="s">
        <v>782</v>
      </c>
      <c r="B347" s="157">
        <v>174.6</v>
      </c>
      <c r="C347" s="158">
        <v>0</v>
      </c>
      <c r="D347" s="205">
        <f t="shared" ref="D347:D381" si="20">B347+C347</f>
        <v>174.6</v>
      </c>
      <c r="E347" s="210">
        <f t="shared" si="19"/>
        <v>10</v>
      </c>
      <c r="F347" s="224">
        <f>+'1A-Per Credit'!$D$33</f>
        <v>164.6</v>
      </c>
      <c r="G347" s="72"/>
    </row>
    <row r="348" spans="1:7" x14ac:dyDescent="0.25">
      <c r="A348" s="156" t="s">
        <v>783</v>
      </c>
      <c r="B348" s="157">
        <v>174.6</v>
      </c>
      <c r="C348" s="158">
        <v>0</v>
      </c>
      <c r="D348" s="205">
        <f t="shared" si="20"/>
        <v>174.6</v>
      </c>
      <c r="E348" s="210">
        <f t="shared" si="19"/>
        <v>10</v>
      </c>
      <c r="F348" s="224">
        <f>+'1A-Per Credit'!$D$33</f>
        <v>164.6</v>
      </c>
      <c r="G348" s="72"/>
    </row>
    <row r="349" spans="1:7" x14ac:dyDescent="0.25">
      <c r="A349" s="156" t="s">
        <v>784</v>
      </c>
      <c r="B349" s="157">
        <v>198.48</v>
      </c>
      <c r="C349" s="158">
        <v>0</v>
      </c>
      <c r="D349" s="205">
        <f t="shared" si="20"/>
        <v>198.48</v>
      </c>
      <c r="E349" s="210">
        <f t="shared" si="19"/>
        <v>33.879999999999995</v>
      </c>
      <c r="F349" s="224">
        <f>+'1A-Per Credit'!$D$33</f>
        <v>164.6</v>
      </c>
      <c r="G349" s="72"/>
    </row>
    <row r="350" spans="1:7" x14ac:dyDescent="0.25">
      <c r="A350" s="156" t="s">
        <v>785</v>
      </c>
      <c r="B350" s="157">
        <v>189.6</v>
      </c>
      <c r="C350" s="158">
        <v>0</v>
      </c>
      <c r="D350" s="205">
        <f t="shared" si="20"/>
        <v>189.6</v>
      </c>
      <c r="E350" s="210">
        <f t="shared" si="19"/>
        <v>25</v>
      </c>
      <c r="F350" s="224">
        <f>+'1A-Per Credit'!$D$33</f>
        <v>164.6</v>
      </c>
      <c r="G350" s="72"/>
    </row>
    <row r="351" spans="1:7" x14ac:dyDescent="0.25">
      <c r="A351" s="156" t="s">
        <v>786</v>
      </c>
      <c r="B351" s="157">
        <v>214.6</v>
      </c>
      <c r="C351" s="158">
        <v>0</v>
      </c>
      <c r="D351" s="205">
        <f t="shared" si="20"/>
        <v>214.6</v>
      </c>
      <c r="E351" s="210">
        <f t="shared" si="19"/>
        <v>50</v>
      </c>
      <c r="F351" s="224">
        <f>+'1A-Per Credit'!$D$33</f>
        <v>164.6</v>
      </c>
      <c r="G351" s="72"/>
    </row>
    <row r="352" spans="1:7" x14ac:dyDescent="0.25">
      <c r="A352" s="156" t="s">
        <v>787</v>
      </c>
      <c r="B352" s="157">
        <v>197.42</v>
      </c>
      <c r="C352" s="158">
        <v>0</v>
      </c>
      <c r="D352" s="205">
        <f t="shared" si="20"/>
        <v>197.42</v>
      </c>
      <c r="E352" s="210">
        <f t="shared" si="19"/>
        <v>32.819999999999993</v>
      </c>
      <c r="F352" s="224">
        <f>+'1A-Per Credit'!$D$33</f>
        <v>164.6</v>
      </c>
      <c r="G352" s="72"/>
    </row>
    <row r="353" spans="1:7" x14ac:dyDescent="0.25">
      <c r="A353" s="156" t="s">
        <v>788</v>
      </c>
      <c r="B353" s="157">
        <v>198.48</v>
      </c>
      <c r="C353" s="158">
        <v>0</v>
      </c>
      <c r="D353" s="205">
        <f t="shared" si="20"/>
        <v>198.48</v>
      </c>
      <c r="E353" s="210">
        <f t="shared" si="19"/>
        <v>33.879999999999995</v>
      </c>
      <c r="F353" s="224">
        <f>+'1A-Per Credit'!$D$33</f>
        <v>164.6</v>
      </c>
      <c r="G353" s="72"/>
    </row>
    <row r="354" spans="1:7" x14ac:dyDescent="0.25">
      <c r="A354" s="156" t="s">
        <v>789</v>
      </c>
      <c r="B354" s="157">
        <v>214.6</v>
      </c>
      <c r="C354" s="158">
        <v>0</v>
      </c>
      <c r="D354" s="205">
        <f t="shared" si="20"/>
        <v>214.6</v>
      </c>
      <c r="E354" s="210">
        <f t="shared" si="19"/>
        <v>50</v>
      </c>
      <c r="F354" s="224">
        <f>+'1A-Per Credit'!$D$33</f>
        <v>164.6</v>
      </c>
      <c r="G354" s="72"/>
    </row>
    <row r="355" spans="1:7" x14ac:dyDescent="0.25">
      <c r="A355" s="156" t="s">
        <v>790</v>
      </c>
      <c r="B355" s="157">
        <v>214.6</v>
      </c>
      <c r="C355" s="158">
        <v>0</v>
      </c>
      <c r="D355" s="205">
        <f t="shared" si="20"/>
        <v>214.6</v>
      </c>
      <c r="E355" s="210">
        <f t="shared" si="19"/>
        <v>50</v>
      </c>
      <c r="F355" s="224">
        <f>+'1A-Per Credit'!$D$33</f>
        <v>164.6</v>
      </c>
      <c r="G355" s="72"/>
    </row>
    <row r="356" spans="1:7" x14ac:dyDescent="0.25">
      <c r="A356" s="156" t="s">
        <v>791</v>
      </c>
      <c r="B356" s="157">
        <v>169.76</v>
      </c>
      <c r="C356" s="158">
        <v>0</v>
      </c>
      <c r="D356" s="205">
        <f t="shared" si="20"/>
        <v>169.76</v>
      </c>
      <c r="E356" s="210">
        <f t="shared" si="19"/>
        <v>5.1599999999999966</v>
      </c>
      <c r="F356" s="224">
        <f>+'1A-Per Credit'!$D$33</f>
        <v>164.6</v>
      </c>
      <c r="G356" s="72"/>
    </row>
    <row r="357" spans="1:7" x14ac:dyDescent="0.25">
      <c r="A357" s="156" t="s">
        <v>792</v>
      </c>
      <c r="B357" s="157">
        <v>174.6</v>
      </c>
      <c r="C357" s="158">
        <v>0</v>
      </c>
      <c r="D357" s="205">
        <f t="shared" si="20"/>
        <v>174.6</v>
      </c>
      <c r="E357" s="210">
        <f t="shared" si="19"/>
        <v>10</v>
      </c>
      <c r="F357" s="224">
        <f>+'1A-Per Credit'!$D$33</f>
        <v>164.6</v>
      </c>
      <c r="G357" s="72"/>
    </row>
    <row r="358" spans="1:7" x14ac:dyDescent="0.25">
      <c r="A358" s="156" t="s">
        <v>793</v>
      </c>
      <c r="B358" s="157">
        <v>189.6</v>
      </c>
      <c r="C358" s="158">
        <v>0</v>
      </c>
      <c r="D358" s="205">
        <f t="shared" si="20"/>
        <v>189.6</v>
      </c>
      <c r="E358" s="210">
        <f t="shared" si="19"/>
        <v>25</v>
      </c>
      <c r="F358" s="224">
        <f>+'1A-Per Credit'!$D$33</f>
        <v>164.6</v>
      </c>
      <c r="G358" s="72"/>
    </row>
    <row r="359" spans="1:7" x14ac:dyDescent="0.25">
      <c r="A359" s="156" t="s">
        <v>794</v>
      </c>
      <c r="B359" s="157">
        <v>189.6</v>
      </c>
      <c r="C359" s="158">
        <v>0</v>
      </c>
      <c r="D359" s="205">
        <f t="shared" si="20"/>
        <v>189.6</v>
      </c>
      <c r="E359" s="210">
        <f t="shared" si="19"/>
        <v>25</v>
      </c>
      <c r="F359" s="224">
        <f>+'1A-Per Credit'!$D$33</f>
        <v>164.6</v>
      </c>
      <c r="G359" s="72"/>
    </row>
    <row r="360" spans="1:7" x14ac:dyDescent="0.25">
      <c r="A360" s="156" t="s">
        <v>795</v>
      </c>
      <c r="B360" s="157">
        <v>189.6</v>
      </c>
      <c r="C360" s="158">
        <v>0</v>
      </c>
      <c r="D360" s="205">
        <f t="shared" si="20"/>
        <v>189.6</v>
      </c>
      <c r="E360" s="210">
        <f t="shared" si="19"/>
        <v>25</v>
      </c>
      <c r="F360" s="224">
        <f>+'1A-Per Credit'!$D$33</f>
        <v>164.6</v>
      </c>
      <c r="G360" s="72"/>
    </row>
    <row r="361" spans="1:7" x14ac:dyDescent="0.25">
      <c r="A361" s="156" t="s">
        <v>796</v>
      </c>
      <c r="B361" s="157">
        <v>189.6</v>
      </c>
      <c r="C361" s="158">
        <v>0</v>
      </c>
      <c r="D361" s="205">
        <f t="shared" si="20"/>
        <v>189.6</v>
      </c>
      <c r="E361" s="210">
        <f t="shared" si="19"/>
        <v>25</v>
      </c>
      <c r="F361" s="224">
        <f>+'1A-Per Credit'!$D$33</f>
        <v>164.6</v>
      </c>
      <c r="G361" s="72"/>
    </row>
    <row r="362" spans="1:7" x14ac:dyDescent="0.25">
      <c r="A362" s="156" t="s">
        <v>797</v>
      </c>
      <c r="B362" s="157">
        <v>189.6</v>
      </c>
      <c r="C362" s="158">
        <v>0</v>
      </c>
      <c r="D362" s="205">
        <f t="shared" si="20"/>
        <v>189.6</v>
      </c>
      <c r="E362" s="210">
        <f t="shared" si="19"/>
        <v>25</v>
      </c>
      <c r="F362" s="224">
        <f>+'1A-Per Credit'!$D$33</f>
        <v>164.6</v>
      </c>
      <c r="G362" s="72"/>
    </row>
    <row r="363" spans="1:7" x14ac:dyDescent="0.25">
      <c r="A363" s="156" t="s">
        <v>798</v>
      </c>
      <c r="B363" s="157">
        <v>174.6</v>
      </c>
      <c r="C363" s="158">
        <v>0</v>
      </c>
      <c r="D363" s="205">
        <f t="shared" si="20"/>
        <v>174.6</v>
      </c>
      <c r="E363" s="210">
        <f t="shared" si="19"/>
        <v>10</v>
      </c>
      <c r="F363" s="224">
        <f>+'1A-Per Credit'!$D$33</f>
        <v>164.6</v>
      </c>
      <c r="G363" s="72"/>
    </row>
    <row r="364" spans="1:7" x14ac:dyDescent="0.25">
      <c r="A364" s="156" t="s">
        <v>799</v>
      </c>
      <c r="B364" s="157">
        <v>174.6</v>
      </c>
      <c r="C364" s="158">
        <v>0</v>
      </c>
      <c r="D364" s="205">
        <f t="shared" si="20"/>
        <v>174.6</v>
      </c>
      <c r="E364" s="210">
        <f t="shared" si="19"/>
        <v>10</v>
      </c>
      <c r="F364" s="224">
        <f>+'1A-Per Credit'!$D$33</f>
        <v>164.6</v>
      </c>
      <c r="G364" s="72"/>
    </row>
    <row r="365" spans="1:7" x14ac:dyDescent="0.25">
      <c r="A365" s="156" t="s">
        <v>800</v>
      </c>
      <c r="B365" s="157">
        <v>195.65</v>
      </c>
      <c r="C365" s="158">
        <v>0</v>
      </c>
      <c r="D365" s="205">
        <f t="shared" si="20"/>
        <v>195.65</v>
      </c>
      <c r="E365" s="210">
        <f t="shared" si="19"/>
        <v>31.050000000000011</v>
      </c>
      <c r="F365" s="224">
        <f>+'1A-Per Credit'!$D$33</f>
        <v>164.6</v>
      </c>
      <c r="G365" s="72"/>
    </row>
    <row r="366" spans="1:7" x14ac:dyDescent="0.25">
      <c r="A366" s="156" t="s">
        <v>801</v>
      </c>
      <c r="B366" s="157">
        <v>189.6</v>
      </c>
      <c r="C366" s="158">
        <v>0</v>
      </c>
      <c r="D366" s="205">
        <f t="shared" si="20"/>
        <v>189.6</v>
      </c>
      <c r="E366" s="210">
        <f t="shared" si="19"/>
        <v>25</v>
      </c>
      <c r="F366" s="224">
        <f>+'1A-Per Credit'!$D$33</f>
        <v>164.6</v>
      </c>
      <c r="G366" s="72"/>
    </row>
    <row r="367" spans="1:7" x14ac:dyDescent="0.25">
      <c r="A367" s="156" t="s">
        <v>802</v>
      </c>
      <c r="B367" s="157">
        <v>172.36</v>
      </c>
      <c r="C367" s="158">
        <v>0</v>
      </c>
      <c r="D367" s="205">
        <f t="shared" si="20"/>
        <v>172.36</v>
      </c>
      <c r="E367" s="210">
        <f t="shared" si="19"/>
        <v>7.7600000000000193</v>
      </c>
      <c r="F367" s="224">
        <f>+'1A-Per Credit'!$D$33</f>
        <v>164.6</v>
      </c>
      <c r="G367" s="72"/>
    </row>
    <row r="368" spans="1:7" x14ac:dyDescent="0.25">
      <c r="A368" s="156" t="s">
        <v>803</v>
      </c>
      <c r="B368" s="157">
        <v>172.36</v>
      </c>
      <c r="C368" s="158">
        <v>0</v>
      </c>
      <c r="D368" s="205">
        <f t="shared" si="20"/>
        <v>172.36</v>
      </c>
      <c r="E368" s="210">
        <f t="shared" si="19"/>
        <v>7.7600000000000193</v>
      </c>
      <c r="F368" s="224">
        <f>+'1A-Per Credit'!$D$33</f>
        <v>164.6</v>
      </c>
      <c r="G368" s="72"/>
    </row>
    <row r="369" spans="1:7" x14ac:dyDescent="0.25">
      <c r="A369" s="156" t="s">
        <v>804</v>
      </c>
      <c r="B369" s="157">
        <v>168.48</v>
      </c>
      <c r="C369" s="158">
        <v>0</v>
      </c>
      <c r="D369" s="205">
        <f t="shared" si="20"/>
        <v>168.48</v>
      </c>
      <c r="E369" s="210">
        <f t="shared" si="19"/>
        <v>3.8799999999999955</v>
      </c>
      <c r="F369" s="224">
        <f>+'1A-Per Credit'!$D$33</f>
        <v>164.6</v>
      </c>
      <c r="G369" s="72"/>
    </row>
    <row r="370" spans="1:7" x14ac:dyDescent="0.25">
      <c r="A370" s="156" t="s">
        <v>805</v>
      </c>
      <c r="B370" s="157">
        <v>180.12</v>
      </c>
      <c r="C370" s="158">
        <v>0</v>
      </c>
      <c r="D370" s="205">
        <f t="shared" si="20"/>
        <v>180.12</v>
      </c>
      <c r="E370" s="210">
        <f t="shared" si="19"/>
        <v>15.52000000000001</v>
      </c>
      <c r="F370" s="224">
        <f>+'1A-Per Credit'!$D$33</f>
        <v>164.6</v>
      </c>
      <c r="G370" s="72"/>
    </row>
    <row r="371" spans="1:7" x14ac:dyDescent="0.25">
      <c r="A371" s="156" t="s">
        <v>806</v>
      </c>
      <c r="B371" s="157">
        <v>202.36</v>
      </c>
      <c r="C371" s="158">
        <v>0</v>
      </c>
      <c r="D371" s="205">
        <f t="shared" si="20"/>
        <v>202.36</v>
      </c>
      <c r="E371" s="210">
        <f t="shared" si="19"/>
        <v>37.760000000000019</v>
      </c>
      <c r="F371" s="224">
        <f>+'1A-Per Credit'!$D$33</f>
        <v>164.6</v>
      </c>
      <c r="G371" s="72"/>
    </row>
    <row r="372" spans="1:7" x14ac:dyDescent="0.25">
      <c r="A372" s="156" t="s">
        <v>807</v>
      </c>
      <c r="B372" s="157">
        <v>174.6</v>
      </c>
      <c r="C372" s="158">
        <v>0</v>
      </c>
      <c r="D372" s="205">
        <f t="shared" si="20"/>
        <v>174.6</v>
      </c>
      <c r="E372" s="210">
        <f t="shared" si="19"/>
        <v>10</v>
      </c>
      <c r="F372" s="224">
        <f>+'1A-Per Credit'!$D$33</f>
        <v>164.6</v>
      </c>
      <c r="G372" s="72"/>
    </row>
    <row r="373" spans="1:7" x14ac:dyDescent="0.25">
      <c r="A373" s="156" t="s">
        <v>808</v>
      </c>
      <c r="B373" s="157">
        <v>189.6</v>
      </c>
      <c r="C373" s="158">
        <v>0</v>
      </c>
      <c r="D373" s="205">
        <f t="shared" si="20"/>
        <v>189.6</v>
      </c>
      <c r="E373" s="210">
        <f t="shared" si="19"/>
        <v>25</v>
      </c>
      <c r="F373" s="224">
        <f>+'1A-Per Credit'!$D$33</f>
        <v>164.6</v>
      </c>
      <c r="G373" s="72"/>
    </row>
    <row r="374" spans="1:7" x14ac:dyDescent="0.25">
      <c r="A374" s="156" t="s">
        <v>809</v>
      </c>
      <c r="B374" s="157">
        <v>182.36</v>
      </c>
      <c r="C374" s="158">
        <v>0</v>
      </c>
      <c r="D374" s="205">
        <f t="shared" si="20"/>
        <v>182.36</v>
      </c>
      <c r="E374" s="210">
        <f t="shared" si="19"/>
        <v>17.760000000000019</v>
      </c>
      <c r="F374" s="224">
        <f>+'1A-Per Credit'!$D$33</f>
        <v>164.6</v>
      </c>
      <c r="G374" s="72"/>
    </row>
    <row r="375" spans="1:7" x14ac:dyDescent="0.25">
      <c r="A375" s="156" t="s">
        <v>810</v>
      </c>
      <c r="B375" s="157">
        <v>174.6</v>
      </c>
      <c r="C375" s="158">
        <v>0</v>
      </c>
      <c r="D375" s="205">
        <f t="shared" si="20"/>
        <v>174.6</v>
      </c>
      <c r="E375" s="210">
        <f t="shared" si="19"/>
        <v>10</v>
      </c>
      <c r="F375" s="224">
        <f>+'1A-Per Credit'!$D$33</f>
        <v>164.6</v>
      </c>
      <c r="G375" s="72"/>
    </row>
    <row r="376" spans="1:7" x14ac:dyDescent="0.25">
      <c r="A376" s="156" t="s">
        <v>811</v>
      </c>
      <c r="B376" s="157">
        <v>214.6</v>
      </c>
      <c r="C376" s="158">
        <v>0</v>
      </c>
      <c r="D376" s="205">
        <f t="shared" si="20"/>
        <v>214.6</v>
      </c>
      <c r="E376" s="210">
        <f t="shared" si="19"/>
        <v>50</v>
      </c>
      <c r="F376" s="224">
        <f>+'1A-Per Credit'!$D$33</f>
        <v>164.6</v>
      </c>
      <c r="G376" s="72"/>
    </row>
    <row r="377" spans="1:7" x14ac:dyDescent="0.25">
      <c r="A377" s="156" t="s">
        <v>812</v>
      </c>
      <c r="B377" s="157">
        <v>287.2</v>
      </c>
      <c r="C377" s="158">
        <v>0</v>
      </c>
      <c r="D377" s="205">
        <f t="shared" si="20"/>
        <v>287.2</v>
      </c>
      <c r="E377" s="210">
        <f t="shared" si="19"/>
        <v>122.6</v>
      </c>
      <c r="F377" s="224">
        <f>+'1A-Per Credit'!$D$33</f>
        <v>164.6</v>
      </c>
      <c r="G377" s="72"/>
    </row>
    <row r="378" spans="1:7" x14ac:dyDescent="0.25">
      <c r="A378" s="156" t="s">
        <v>813</v>
      </c>
      <c r="B378" s="157">
        <v>287.2</v>
      </c>
      <c r="C378" s="158">
        <v>0</v>
      </c>
      <c r="D378" s="205">
        <f t="shared" si="20"/>
        <v>287.2</v>
      </c>
      <c r="E378" s="210">
        <f t="shared" si="19"/>
        <v>122.6</v>
      </c>
      <c r="F378" s="224">
        <f>+'1A-Per Credit'!$D$33</f>
        <v>164.6</v>
      </c>
      <c r="G378" s="72"/>
    </row>
    <row r="379" spans="1:7" x14ac:dyDescent="0.25">
      <c r="A379" s="156" t="s">
        <v>814</v>
      </c>
      <c r="B379" s="157">
        <v>287.2</v>
      </c>
      <c r="C379" s="158">
        <v>0</v>
      </c>
      <c r="D379" s="205">
        <f t="shared" si="20"/>
        <v>287.2</v>
      </c>
      <c r="E379" s="210">
        <f t="shared" si="19"/>
        <v>122.6</v>
      </c>
      <c r="F379" s="224">
        <f>+'1A-Per Credit'!$D$33</f>
        <v>164.6</v>
      </c>
      <c r="G379" s="72"/>
    </row>
    <row r="380" spans="1:7" x14ac:dyDescent="0.25">
      <c r="A380" s="156" t="s">
        <v>815</v>
      </c>
      <c r="B380" s="157">
        <v>287.2</v>
      </c>
      <c r="C380" s="158">
        <v>0</v>
      </c>
      <c r="D380" s="205">
        <f t="shared" si="20"/>
        <v>287.2</v>
      </c>
      <c r="E380" s="210">
        <f t="shared" si="19"/>
        <v>122.6</v>
      </c>
      <c r="F380" s="224">
        <f>+'1A-Per Credit'!$D$33</f>
        <v>164.6</v>
      </c>
      <c r="G380" s="72"/>
    </row>
    <row r="381" spans="1:7" ht="16.5" thickBot="1" x14ac:dyDescent="0.3">
      <c r="A381" s="156" t="s">
        <v>816</v>
      </c>
      <c r="B381" s="157">
        <v>214.6</v>
      </c>
      <c r="C381" s="158">
        <v>0</v>
      </c>
      <c r="D381" s="205">
        <f t="shared" si="20"/>
        <v>214.6</v>
      </c>
      <c r="E381" s="210">
        <f t="shared" si="19"/>
        <v>50</v>
      </c>
      <c r="F381" s="224">
        <f>+'1A-Per Credit'!$D$33</f>
        <v>164.6</v>
      </c>
      <c r="G381" s="72"/>
    </row>
    <row r="382" spans="1:7" ht="16.5" thickBot="1" x14ac:dyDescent="0.3">
      <c r="A382" s="122" t="s">
        <v>388</v>
      </c>
      <c r="B382" s="123"/>
      <c r="C382" s="123"/>
      <c r="D382" s="123"/>
      <c r="E382" s="200"/>
      <c r="F382" s="201"/>
      <c r="G382" s="72"/>
    </row>
    <row r="383" spans="1:7" x14ac:dyDescent="0.25">
      <c r="A383" s="172" t="s">
        <v>817</v>
      </c>
      <c r="B383" s="157">
        <v>214.08</v>
      </c>
      <c r="C383" s="158">
        <v>0</v>
      </c>
      <c r="D383" s="205">
        <f t="shared" ref="D383:D389" si="21">B383+C383</f>
        <v>214.08</v>
      </c>
      <c r="E383" s="210">
        <f t="shared" si="19"/>
        <v>50</v>
      </c>
      <c r="F383" s="224">
        <f>+'1A-Per Credit'!$D$34</f>
        <v>164.08</v>
      </c>
      <c r="G383" s="72"/>
    </row>
    <row r="384" spans="1:7" x14ac:dyDescent="0.25">
      <c r="A384" s="172" t="s">
        <v>818</v>
      </c>
      <c r="B384" s="157">
        <v>184.08</v>
      </c>
      <c r="C384" s="158">
        <v>0</v>
      </c>
      <c r="D384" s="205">
        <f t="shared" si="21"/>
        <v>184.08</v>
      </c>
      <c r="E384" s="210">
        <f t="shared" si="19"/>
        <v>20</v>
      </c>
      <c r="F384" s="224">
        <f>+'1A-Per Credit'!$D$34</f>
        <v>164.08</v>
      </c>
      <c r="G384" s="72"/>
    </row>
    <row r="385" spans="1:7" x14ac:dyDescent="0.25">
      <c r="A385" s="172" t="s">
        <v>819</v>
      </c>
      <c r="B385" s="157">
        <v>274.07</v>
      </c>
      <c r="C385" s="158">
        <v>0</v>
      </c>
      <c r="D385" s="205">
        <f t="shared" si="21"/>
        <v>274.07</v>
      </c>
      <c r="E385" s="210">
        <f t="shared" si="19"/>
        <v>109.98999999999998</v>
      </c>
      <c r="F385" s="224">
        <f>+'1A-Per Credit'!$D$34</f>
        <v>164.08</v>
      </c>
      <c r="G385" s="72"/>
    </row>
    <row r="386" spans="1:7" x14ac:dyDescent="0.25">
      <c r="A386" s="172" t="s">
        <v>820</v>
      </c>
      <c r="B386" s="157">
        <v>194.08</v>
      </c>
      <c r="C386" s="158">
        <v>0</v>
      </c>
      <c r="D386" s="205">
        <f t="shared" si="21"/>
        <v>194.08</v>
      </c>
      <c r="E386" s="210">
        <f t="shared" si="19"/>
        <v>30</v>
      </c>
      <c r="F386" s="224">
        <f>+'1A-Per Credit'!$D$34</f>
        <v>164.08</v>
      </c>
      <c r="G386" s="72"/>
    </row>
    <row r="387" spans="1:7" x14ac:dyDescent="0.25">
      <c r="A387" s="172" t="s">
        <v>821</v>
      </c>
      <c r="B387" s="157">
        <v>419.06</v>
      </c>
      <c r="C387" s="158">
        <v>0</v>
      </c>
      <c r="D387" s="205">
        <f t="shared" si="21"/>
        <v>419.06</v>
      </c>
      <c r="E387" s="210">
        <f t="shared" si="19"/>
        <v>254.98</v>
      </c>
      <c r="F387" s="224">
        <f>+'1A-Per Credit'!$D$34</f>
        <v>164.08</v>
      </c>
      <c r="G387" s="72"/>
    </row>
    <row r="388" spans="1:7" x14ac:dyDescent="0.25">
      <c r="A388" s="172" t="s">
        <v>822</v>
      </c>
      <c r="B388" s="157">
        <v>264.07</v>
      </c>
      <c r="C388" s="158">
        <v>0</v>
      </c>
      <c r="D388" s="205">
        <f t="shared" si="21"/>
        <v>264.07</v>
      </c>
      <c r="E388" s="210">
        <f t="shared" si="19"/>
        <v>99.989999999999981</v>
      </c>
      <c r="F388" s="224">
        <f>+'1A-Per Credit'!$D$34</f>
        <v>164.08</v>
      </c>
      <c r="G388" s="72"/>
    </row>
    <row r="389" spans="1:7" ht="16.5" thickBot="1" x14ac:dyDescent="0.3">
      <c r="A389" s="172" t="s">
        <v>823</v>
      </c>
      <c r="B389" s="157">
        <v>419.06</v>
      </c>
      <c r="C389" s="158">
        <v>0</v>
      </c>
      <c r="D389" s="205">
        <f t="shared" si="21"/>
        <v>419.06</v>
      </c>
      <c r="E389" s="210">
        <f t="shared" si="19"/>
        <v>254.98</v>
      </c>
      <c r="F389" s="224">
        <f>+'1A-Per Credit'!$D$34</f>
        <v>164.08</v>
      </c>
      <c r="G389" s="72"/>
    </row>
    <row r="390" spans="1:7" ht="16.5" thickBot="1" x14ac:dyDescent="0.3">
      <c r="A390" s="122" t="s">
        <v>37</v>
      </c>
      <c r="B390" s="123"/>
      <c r="C390" s="123"/>
      <c r="D390" s="123"/>
      <c r="E390" s="200"/>
      <c r="F390" s="201"/>
      <c r="G390" s="72"/>
    </row>
    <row r="391" spans="1:7" x14ac:dyDescent="0.25">
      <c r="A391" s="156" t="s">
        <v>824</v>
      </c>
      <c r="B391" s="173">
        <v>186.69</v>
      </c>
      <c r="C391" s="158">
        <v>0</v>
      </c>
      <c r="D391" s="205">
        <f t="shared" ref="D391:D422" si="22">B391+C391</f>
        <v>186.69</v>
      </c>
      <c r="E391" s="210">
        <f t="shared" ref="E391:E453" si="23">+D391-F391</f>
        <v>25</v>
      </c>
      <c r="F391" s="224">
        <f>+'1A-Per Credit'!$D$35</f>
        <v>161.69</v>
      </c>
      <c r="G391" s="72"/>
    </row>
    <row r="392" spans="1:7" x14ac:dyDescent="0.25">
      <c r="A392" s="156" t="s">
        <v>825</v>
      </c>
      <c r="B392" s="173">
        <v>168.43</v>
      </c>
      <c r="C392" s="158">
        <v>0</v>
      </c>
      <c r="D392" s="205">
        <f t="shared" si="22"/>
        <v>168.43</v>
      </c>
      <c r="E392" s="210">
        <f t="shared" si="23"/>
        <v>6.7400000000000091</v>
      </c>
      <c r="F392" s="224">
        <f>+'1A-Per Credit'!$D$35</f>
        <v>161.69</v>
      </c>
      <c r="G392" s="72"/>
    </row>
    <row r="393" spans="1:7" x14ac:dyDescent="0.25">
      <c r="A393" s="156" t="s">
        <v>826</v>
      </c>
      <c r="B393" s="173">
        <v>175.88</v>
      </c>
      <c r="C393" s="158">
        <v>0</v>
      </c>
      <c r="D393" s="205">
        <f t="shared" si="22"/>
        <v>175.88</v>
      </c>
      <c r="E393" s="210">
        <f t="shared" si="23"/>
        <v>14.189999999999998</v>
      </c>
      <c r="F393" s="224">
        <f>+'1A-Per Credit'!$D$35</f>
        <v>161.69</v>
      </c>
      <c r="G393" s="72"/>
    </row>
    <row r="394" spans="1:7" x14ac:dyDescent="0.25">
      <c r="A394" s="156" t="s">
        <v>827</v>
      </c>
      <c r="B394" s="173">
        <v>175.88</v>
      </c>
      <c r="C394" s="158">
        <v>0</v>
      </c>
      <c r="D394" s="205">
        <f t="shared" si="22"/>
        <v>175.88</v>
      </c>
      <c r="E394" s="210">
        <f t="shared" si="23"/>
        <v>14.189999999999998</v>
      </c>
      <c r="F394" s="224">
        <f>+'1A-Per Credit'!$D$35</f>
        <v>161.69</v>
      </c>
      <c r="G394" s="72"/>
    </row>
    <row r="395" spans="1:7" x14ac:dyDescent="0.25">
      <c r="A395" s="156" t="s">
        <v>828</v>
      </c>
      <c r="B395" s="173">
        <v>175.88</v>
      </c>
      <c r="C395" s="158">
        <v>0</v>
      </c>
      <c r="D395" s="205">
        <f t="shared" si="22"/>
        <v>175.88</v>
      </c>
      <c r="E395" s="210">
        <f t="shared" si="23"/>
        <v>14.189999999999998</v>
      </c>
      <c r="F395" s="224">
        <f>+'1A-Per Credit'!$D$35</f>
        <v>161.69</v>
      </c>
      <c r="G395" s="72"/>
    </row>
    <row r="396" spans="1:7" x14ac:dyDescent="0.25">
      <c r="A396" s="156" t="s">
        <v>829</v>
      </c>
      <c r="B396" s="173">
        <v>175.88</v>
      </c>
      <c r="C396" s="158">
        <v>0</v>
      </c>
      <c r="D396" s="205">
        <f t="shared" si="22"/>
        <v>175.88</v>
      </c>
      <c r="E396" s="210">
        <f t="shared" si="23"/>
        <v>14.189999999999998</v>
      </c>
      <c r="F396" s="224">
        <f>+'1A-Per Credit'!$D$35</f>
        <v>161.69</v>
      </c>
      <c r="G396" s="72"/>
    </row>
    <row r="397" spans="1:7" x14ac:dyDescent="0.25">
      <c r="A397" s="156" t="s">
        <v>830</v>
      </c>
      <c r="B397" s="173">
        <v>175.88</v>
      </c>
      <c r="C397" s="158">
        <v>0</v>
      </c>
      <c r="D397" s="205">
        <f t="shared" si="22"/>
        <v>175.88</v>
      </c>
      <c r="E397" s="210">
        <f t="shared" si="23"/>
        <v>14.189999999999998</v>
      </c>
      <c r="F397" s="224">
        <f>+'1A-Per Credit'!$D$35</f>
        <v>161.69</v>
      </c>
      <c r="G397" s="72"/>
    </row>
    <row r="398" spans="1:7" x14ac:dyDescent="0.25">
      <c r="A398" s="156" t="s">
        <v>831</v>
      </c>
      <c r="B398" s="173">
        <v>175.88</v>
      </c>
      <c r="C398" s="158">
        <v>0</v>
      </c>
      <c r="D398" s="205">
        <f t="shared" si="22"/>
        <v>175.88</v>
      </c>
      <c r="E398" s="210">
        <f t="shared" si="23"/>
        <v>14.189999999999998</v>
      </c>
      <c r="F398" s="224">
        <f>+'1A-Per Credit'!$D$35</f>
        <v>161.69</v>
      </c>
      <c r="G398" s="72"/>
    </row>
    <row r="399" spans="1:7" x14ac:dyDescent="0.25">
      <c r="A399" s="156" t="s">
        <v>832</v>
      </c>
      <c r="B399" s="173">
        <v>175.88</v>
      </c>
      <c r="C399" s="158">
        <v>0</v>
      </c>
      <c r="D399" s="205">
        <f t="shared" si="22"/>
        <v>175.88</v>
      </c>
      <c r="E399" s="210">
        <f t="shared" si="23"/>
        <v>14.189999999999998</v>
      </c>
      <c r="F399" s="224">
        <f>+'1A-Per Credit'!$D$35</f>
        <v>161.69</v>
      </c>
      <c r="G399" s="72"/>
    </row>
    <row r="400" spans="1:7" x14ac:dyDescent="0.25">
      <c r="A400" s="156" t="s">
        <v>833</v>
      </c>
      <c r="B400" s="173">
        <v>175.88</v>
      </c>
      <c r="C400" s="158">
        <v>0</v>
      </c>
      <c r="D400" s="205">
        <f t="shared" si="22"/>
        <v>175.88</v>
      </c>
      <c r="E400" s="210">
        <f t="shared" si="23"/>
        <v>14.189999999999998</v>
      </c>
      <c r="F400" s="224">
        <f>+'1A-Per Credit'!$D$35</f>
        <v>161.69</v>
      </c>
      <c r="G400" s="72"/>
    </row>
    <row r="401" spans="1:7" x14ac:dyDescent="0.25">
      <c r="A401" s="156" t="s">
        <v>834</v>
      </c>
      <c r="B401" s="173">
        <v>175.88</v>
      </c>
      <c r="C401" s="158">
        <v>0</v>
      </c>
      <c r="D401" s="205">
        <f t="shared" si="22"/>
        <v>175.88</v>
      </c>
      <c r="E401" s="210">
        <f t="shared" si="23"/>
        <v>14.189999999999998</v>
      </c>
      <c r="F401" s="224">
        <f>+'1A-Per Credit'!$D$35</f>
        <v>161.69</v>
      </c>
      <c r="G401" s="72"/>
    </row>
    <row r="402" spans="1:7" x14ac:dyDescent="0.25">
      <c r="A402" s="156" t="s">
        <v>835</v>
      </c>
      <c r="B402" s="173">
        <v>175.88</v>
      </c>
      <c r="C402" s="158">
        <v>0</v>
      </c>
      <c r="D402" s="205">
        <f t="shared" si="22"/>
        <v>175.88</v>
      </c>
      <c r="E402" s="210">
        <f t="shared" si="23"/>
        <v>14.189999999999998</v>
      </c>
      <c r="F402" s="224">
        <f>+'1A-Per Credit'!$D$35</f>
        <v>161.69</v>
      </c>
      <c r="G402" s="72"/>
    </row>
    <row r="403" spans="1:7" x14ac:dyDescent="0.25">
      <c r="A403" s="156" t="s">
        <v>836</v>
      </c>
      <c r="B403" s="173">
        <v>175.88</v>
      </c>
      <c r="C403" s="158">
        <v>0</v>
      </c>
      <c r="D403" s="205">
        <f t="shared" si="22"/>
        <v>175.88</v>
      </c>
      <c r="E403" s="210">
        <f t="shared" si="23"/>
        <v>14.189999999999998</v>
      </c>
      <c r="F403" s="224">
        <f>+'1A-Per Credit'!$D$35</f>
        <v>161.69</v>
      </c>
      <c r="G403" s="72"/>
    </row>
    <row r="404" spans="1:7" x14ac:dyDescent="0.25">
      <c r="A404" s="156" t="s">
        <v>837</v>
      </c>
      <c r="B404" s="173">
        <v>175.88</v>
      </c>
      <c r="C404" s="158">
        <v>0</v>
      </c>
      <c r="D404" s="205">
        <f t="shared" si="22"/>
        <v>175.88</v>
      </c>
      <c r="E404" s="210">
        <f t="shared" si="23"/>
        <v>14.189999999999998</v>
      </c>
      <c r="F404" s="224">
        <f>+'1A-Per Credit'!$D$35</f>
        <v>161.69</v>
      </c>
      <c r="G404" s="72"/>
    </row>
    <row r="405" spans="1:7" x14ac:dyDescent="0.25">
      <c r="A405" s="156" t="s">
        <v>838</v>
      </c>
      <c r="B405" s="173">
        <v>175.88</v>
      </c>
      <c r="C405" s="158">
        <v>0</v>
      </c>
      <c r="D405" s="205">
        <f t="shared" si="22"/>
        <v>175.88</v>
      </c>
      <c r="E405" s="210">
        <f t="shared" si="23"/>
        <v>14.189999999999998</v>
      </c>
      <c r="F405" s="224">
        <f>+'1A-Per Credit'!$D$35</f>
        <v>161.69</v>
      </c>
      <c r="G405" s="72"/>
    </row>
    <row r="406" spans="1:7" x14ac:dyDescent="0.25">
      <c r="A406" s="156" t="s">
        <v>839</v>
      </c>
      <c r="B406" s="173">
        <v>175.88</v>
      </c>
      <c r="C406" s="158">
        <v>0</v>
      </c>
      <c r="D406" s="205">
        <f t="shared" si="22"/>
        <v>175.88</v>
      </c>
      <c r="E406" s="210">
        <f t="shared" si="23"/>
        <v>14.189999999999998</v>
      </c>
      <c r="F406" s="224">
        <f>+'1A-Per Credit'!$D$35</f>
        <v>161.69</v>
      </c>
      <c r="G406" s="72"/>
    </row>
    <row r="407" spans="1:7" x14ac:dyDescent="0.25">
      <c r="A407" s="156" t="s">
        <v>840</v>
      </c>
      <c r="B407" s="173">
        <v>175.88</v>
      </c>
      <c r="C407" s="158">
        <v>0</v>
      </c>
      <c r="D407" s="205">
        <f t="shared" si="22"/>
        <v>175.88</v>
      </c>
      <c r="E407" s="210">
        <f t="shared" si="23"/>
        <v>14.189999999999998</v>
      </c>
      <c r="F407" s="224">
        <f>+'1A-Per Credit'!$D$35</f>
        <v>161.69</v>
      </c>
      <c r="G407" s="72"/>
    </row>
    <row r="408" spans="1:7" s="1" customFormat="1" x14ac:dyDescent="0.25">
      <c r="A408" s="156" t="s">
        <v>841</v>
      </c>
      <c r="B408" s="173">
        <v>191.69</v>
      </c>
      <c r="C408" s="158">
        <v>4.17</v>
      </c>
      <c r="D408" s="205">
        <f t="shared" si="22"/>
        <v>195.85999999999999</v>
      </c>
      <c r="E408" s="210">
        <f t="shared" si="23"/>
        <v>34.169999999999987</v>
      </c>
      <c r="F408" s="224">
        <f>+'1A-Per Credit'!$D$35</f>
        <v>161.69</v>
      </c>
      <c r="G408" s="71"/>
    </row>
    <row r="409" spans="1:7" s="1" customFormat="1" x14ac:dyDescent="0.25">
      <c r="A409" s="156" t="s">
        <v>842</v>
      </c>
      <c r="B409" s="173">
        <v>191.69</v>
      </c>
      <c r="C409" s="158">
        <v>4.17</v>
      </c>
      <c r="D409" s="205">
        <f t="shared" si="22"/>
        <v>195.85999999999999</v>
      </c>
      <c r="E409" s="210">
        <f t="shared" si="23"/>
        <v>34.169999999999987</v>
      </c>
      <c r="F409" s="224">
        <f>+'1A-Per Credit'!$D$35</f>
        <v>161.69</v>
      </c>
      <c r="G409" s="71"/>
    </row>
    <row r="410" spans="1:7" s="1" customFormat="1" x14ac:dyDescent="0.25">
      <c r="A410" s="156" t="s">
        <v>843</v>
      </c>
      <c r="B410" s="173">
        <v>191.69</v>
      </c>
      <c r="C410" s="158">
        <v>4.17</v>
      </c>
      <c r="D410" s="205">
        <f t="shared" si="22"/>
        <v>195.85999999999999</v>
      </c>
      <c r="E410" s="210">
        <f t="shared" si="23"/>
        <v>34.169999999999987</v>
      </c>
      <c r="F410" s="224">
        <f>+'1A-Per Credit'!$D$35</f>
        <v>161.69</v>
      </c>
      <c r="G410" s="71"/>
    </row>
    <row r="411" spans="1:7" s="1" customFormat="1" x14ac:dyDescent="0.25">
      <c r="A411" s="156" t="s">
        <v>844</v>
      </c>
      <c r="B411" s="173">
        <v>191.69</v>
      </c>
      <c r="C411" s="158">
        <v>4.17</v>
      </c>
      <c r="D411" s="205">
        <f t="shared" si="22"/>
        <v>195.85999999999999</v>
      </c>
      <c r="E411" s="210">
        <f t="shared" si="23"/>
        <v>34.169999999999987</v>
      </c>
      <c r="F411" s="224">
        <f>+'1A-Per Credit'!$D$35</f>
        <v>161.69</v>
      </c>
      <c r="G411" s="71"/>
    </row>
    <row r="412" spans="1:7" s="1" customFormat="1" x14ac:dyDescent="0.25">
      <c r="A412" s="156" t="s">
        <v>845</v>
      </c>
      <c r="B412" s="173">
        <v>191.69</v>
      </c>
      <c r="C412" s="158">
        <v>4.17</v>
      </c>
      <c r="D412" s="205">
        <f t="shared" si="22"/>
        <v>195.85999999999999</v>
      </c>
      <c r="E412" s="210">
        <f t="shared" si="23"/>
        <v>34.169999999999987</v>
      </c>
      <c r="F412" s="224">
        <f>+'1A-Per Credit'!$D$35</f>
        <v>161.69</v>
      </c>
      <c r="G412" s="71"/>
    </row>
    <row r="413" spans="1:7" s="1" customFormat="1" x14ac:dyDescent="0.25">
      <c r="A413" s="156" t="s">
        <v>846</v>
      </c>
      <c r="B413" s="173">
        <v>191.69</v>
      </c>
      <c r="C413" s="158">
        <v>4.17</v>
      </c>
      <c r="D413" s="205">
        <f t="shared" si="22"/>
        <v>195.85999999999999</v>
      </c>
      <c r="E413" s="210">
        <f t="shared" si="23"/>
        <v>34.169999999999987</v>
      </c>
      <c r="F413" s="224">
        <f>+'1A-Per Credit'!$D$35</f>
        <v>161.69</v>
      </c>
      <c r="G413" s="71"/>
    </row>
    <row r="414" spans="1:7" s="1" customFormat="1" x14ac:dyDescent="0.25">
      <c r="A414" s="156" t="s">
        <v>847</v>
      </c>
      <c r="B414" s="173">
        <v>191.69</v>
      </c>
      <c r="C414" s="158">
        <v>4.17</v>
      </c>
      <c r="D414" s="205">
        <f t="shared" si="22"/>
        <v>195.85999999999999</v>
      </c>
      <c r="E414" s="210">
        <f t="shared" si="23"/>
        <v>34.169999999999987</v>
      </c>
      <c r="F414" s="224">
        <f>+'1A-Per Credit'!$D$35</f>
        <v>161.69</v>
      </c>
      <c r="G414" s="71"/>
    </row>
    <row r="415" spans="1:7" s="1" customFormat="1" x14ac:dyDescent="0.25">
      <c r="A415" s="156" t="s">
        <v>848</v>
      </c>
      <c r="B415" s="173">
        <v>191.69</v>
      </c>
      <c r="C415" s="158">
        <v>4.17</v>
      </c>
      <c r="D415" s="205">
        <f t="shared" si="22"/>
        <v>195.85999999999999</v>
      </c>
      <c r="E415" s="210">
        <f t="shared" si="23"/>
        <v>34.169999999999987</v>
      </c>
      <c r="F415" s="224">
        <f>+'1A-Per Credit'!$D$35</f>
        <v>161.69</v>
      </c>
      <c r="G415" s="71"/>
    </row>
    <row r="416" spans="1:7" s="1" customFormat="1" x14ac:dyDescent="0.25">
      <c r="A416" s="156" t="s">
        <v>849</v>
      </c>
      <c r="B416" s="173">
        <v>191.69</v>
      </c>
      <c r="C416" s="158">
        <v>4.17</v>
      </c>
      <c r="D416" s="205">
        <f t="shared" si="22"/>
        <v>195.85999999999999</v>
      </c>
      <c r="E416" s="210">
        <f t="shared" si="23"/>
        <v>34.169999999999987</v>
      </c>
      <c r="F416" s="224">
        <f>+'1A-Per Credit'!$D$35</f>
        <v>161.69</v>
      </c>
      <c r="G416" s="71"/>
    </row>
    <row r="417" spans="1:7" s="1" customFormat="1" x14ac:dyDescent="0.25">
      <c r="A417" s="156" t="s">
        <v>850</v>
      </c>
      <c r="B417" s="173">
        <v>191.69</v>
      </c>
      <c r="C417" s="158">
        <v>4.17</v>
      </c>
      <c r="D417" s="205">
        <f t="shared" si="22"/>
        <v>195.85999999999999</v>
      </c>
      <c r="E417" s="210">
        <f t="shared" si="23"/>
        <v>34.169999999999987</v>
      </c>
      <c r="F417" s="224">
        <f>+'1A-Per Credit'!$D$35</f>
        <v>161.69</v>
      </c>
      <c r="G417" s="71"/>
    </row>
    <row r="418" spans="1:7" s="1" customFormat="1" x14ac:dyDescent="0.25">
      <c r="A418" s="156" t="s">
        <v>851</v>
      </c>
      <c r="B418" s="173">
        <v>191.69</v>
      </c>
      <c r="C418" s="158">
        <v>4.17</v>
      </c>
      <c r="D418" s="205">
        <f t="shared" si="22"/>
        <v>195.85999999999999</v>
      </c>
      <c r="E418" s="210">
        <f t="shared" si="23"/>
        <v>34.169999999999987</v>
      </c>
      <c r="F418" s="224">
        <f>+'1A-Per Credit'!$D$35</f>
        <v>161.69</v>
      </c>
      <c r="G418" s="71"/>
    </row>
    <row r="419" spans="1:7" s="1" customFormat="1" x14ac:dyDescent="0.25">
      <c r="A419" s="156" t="s">
        <v>852</v>
      </c>
      <c r="B419" s="173">
        <v>191.69</v>
      </c>
      <c r="C419" s="158">
        <v>4.17</v>
      </c>
      <c r="D419" s="205">
        <f t="shared" si="22"/>
        <v>195.85999999999999</v>
      </c>
      <c r="E419" s="210">
        <f t="shared" si="23"/>
        <v>34.169999999999987</v>
      </c>
      <c r="F419" s="224">
        <f>+'1A-Per Credit'!$D$35</f>
        <v>161.69</v>
      </c>
      <c r="G419" s="71"/>
    </row>
    <row r="420" spans="1:7" s="1" customFormat="1" x14ac:dyDescent="0.25">
      <c r="A420" s="156" t="s">
        <v>853</v>
      </c>
      <c r="B420" s="173">
        <v>191.69</v>
      </c>
      <c r="C420" s="158">
        <v>0</v>
      </c>
      <c r="D420" s="205">
        <f t="shared" si="22"/>
        <v>191.69</v>
      </c>
      <c r="E420" s="210">
        <f t="shared" si="23"/>
        <v>30</v>
      </c>
      <c r="F420" s="224">
        <f>+'1A-Per Credit'!$D$35</f>
        <v>161.69</v>
      </c>
      <c r="G420" s="71"/>
    </row>
    <row r="421" spans="1:7" x14ac:dyDescent="0.25">
      <c r="A421" s="156" t="s">
        <v>854</v>
      </c>
      <c r="B421" s="173">
        <v>191.69</v>
      </c>
      <c r="C421" s="158">
        <v>0</v>
      </c>
      <c r="D421" s="205">
        <f t="shared" si="22"/>
        <v>191.69</v>
      </c>
      <c r="E421" s="210">
        <f t="shared" si="23"/>
        <v>30</v>
      </c>
      <c r="F421" s="224">
        <f>+'1A-Per Credit'!$D$35</f>
        <v>161.69</v>
      </c>
      <c r="G421" s="72"/>
    </row>
    <row r="422" spans="1:7" x14ac:dyDescent="0.25">
      <c r="A422" s="156" t="s">
        <v>855</v>
      </c>
      <c r="B422" s="173">
        <v>191.69</v>
      </c>
      <c r="C422" s="158">
        <v>0</v>
      </c>
      <c r="D422" s="205">
        <f t="shared" si="22"/>
        <v>191.69</v>
      </c>
      <c r="E422" s="210">
        <f t="shared" si="23"/>
        <v>30</v>
      </c>
      <c r="F422" s="224">
        <f>+'1A-Per Credit'!$D$35</f>
        <v>161.69</v>
      </c>
      <c r="G422" s="72"/>
    </row>
    <row r="423" spans="1:7" x14ac:dyDescent="0.25">
      <c r="A423" s="156" t="s">
        <v>856</v>
      </c>
      <c r="B423" s="173">
        <v>191.69</v>
      </c>
      <c r="C423" s="158">
        <v>0</v>
      </c>
      <c r="D423" s="205">
        <f t="shared" ref="D423:D447" si="24">B423+C423</f>
        <v>191.69</v>
      </c>
      <c r="E423" s="210">
        <f t="shared" si="23"/>
        <v>30</v>
      </c>
      <c r="F423" s="224">
        <f>+'1A-Per Credit'!$D$35</f>
        <v>161.69</v>
      </c>
      <c r="G423" s="72"/>
    </row>
    <row r="424" spans="1:7" x14ac:dyDescent="0.25">
      <c r="A424" s="156" t="s">
        <v>857</v>
      </c>
      <c r="B424" s="173">
        <v>191.69</v>
      </c>
      <c r="C424" s="158">
        <v>0</v>
      </c>
      <c r="D424" s="205">
        <f t="shared" si="24"/>
        <v>191.69</v>
      </c>
      <c r="E424" s="210">
        <f t="shared" si="23"/>
        <v>30</v>
      </c>
      <c r="F424" s="224">
        <f>+'1A-Per Credit'!$D$35</f>
        <v>161.69</v>
      </c>
      <c r="G424" s="72"/>
    </row>
    <row r="425" spans="1:7" x14ac:dyDescent="0.25">
      <c r="A425" s="156" t="s">
        <v>858</v>
      </c>
      <c r="B425" s="173">
        <v>175.88</v>
      </c>
      <c r="C425" s="158">
        <v>0</v>
      </c>
      <c r="D425" s="205">
        <f t="shared" si="24"/>
        <v>175.88</v>
      </c>
      <c r="E425" s="210">
        <f t="shared" si="23"/>
        <v>14.189999999999998</v>
      </c>
      <c r="F425" s="224">
        <f>+'1A-Per Credit'!$D$35</f>
        <v>161.69</v>
      </c>
      <c r="G425" s="72"/>
    </row>
    <row r="426" spans="1:7" x14ac:dyDescent="0.25">
      <c r="A426" s="156" t="s">
        <v>859</v>
      </c>
      <c r="B426" s="173">
        <v>175.88</v>
      </c>
      <c r="C426" s="158">
        <v>0</v>
      </c>
      <c r="D426" s="205">
        <f t="shared" si="24"/>
        <v>175.88</v>
      </c>
      <c r="E426" s="210">
        <f t="shared" si="23"/>
        <v>14.189999999999998</v>
      </c>
      <c r="F426" s="224">
        <f>+'1A-Per Credit'!$D$35</f>
        <v>161.69</v>
      </c>
      <c r="G426" s="72"/>
    </row>
    <row r="427" spans="1:7" x14ac:dyDescent="0.25">
      <c r="A427" s="156" t="s">
        <v>860</v>
      </c>
      <c r="B427" s="173">
        <v>175.88</v>
      </c>
      <c r="C427" s="158">
        <v>0</v>
      </c>
      <c r="D427" s="205">
        <f t="shared" si="24"/>
        <v>175.88</v>
      </c>
      <c r="E427" s="210">
        <f t="shared" si="23"/>
        <v>14.189999999999998</v>
      </c>
      <c r="F427" s="224">
        <f>+'1A-Per Credit'!$D$35</f>
        <v>161.69</v>
      </c>
      <c r="G427" s="72"/>
    </row>
    <row r="428" spans="1:7" x14ac:dyDescent="0.25">
      <c r="A428" s="156" t="s">
        <v>861</v>
      </c>
      <c r="B428" s="173">
        <v>175.88</v>
      </c>
      <c r="C428" s="158">
        <v>0</v>
      </c>
      <c r="D428" s="205">
        <f t="shared" si="24"/>
        <v>175.88</v>
      </c>
      <c r="E428" s="210">
        <f t="shared" si="23"/>
        <v>14.189999999999998</v>
      </c>
      <c r="F428" s="224">
        <f>+'1A-Per Credit'!$D$35</f>
        <v>161.69</v>
      </c>
      <c r="G428" s="72"/>
    </row>
    <row r="429" spans="1:7" x14ac:dyDescent="0.25">
      <c r="A429" s="156" t="s">
        <v>862</v>
      </c>
      <c r="B429" s="173">
        <v>175.88</v>
      </c>
      <c r="C429" s="158">
        <v>0</v>
      </c>
      <c r="D429" s="205">
        <f t="shared" si="24"/>
        <v>175.88</v>
      </c>
      <c r="E429" s="210">
        <f t="shared" si="23"/>
        <v>14.189999999999998</v>
      </c>
      <c r="F429" s="224">
        <f>+'1A-Per Credit'!$D$35</f>
        <v>161.69</v>
      </c>
      <c r="G429" s="72"/>
    </row>
    <row r="430" spans="1:7" x14ac:dyDescent="0.25">
      <c r="A430" s="156" t="s">
        <v>863</v>
      </c>
      <c r="B430" s="173">
        <v>175.88</v>
      </c>
      <c r="C430" s="158">
        <v>0</v>
      </c>
      <c r="D430" s="205">
        <f t="shared" si="24"/>
        <v>175.88</v>
      </c>
      <c r="E430" s="210">
        <f t="shared" si="23"/>
        <v>14.189999999999998</v>
      </c>
      <c r="F430" s="224">
        <f>+'1A-Per Credit'!$D$35</f>
        <v>161.69</v>
      </c>
      <c r="G430" s="72"/>
    </row>
    <row r="431" spans="1:7" x14ac:dyDescent="0.25">
      <c r="A431" s="156" t="s">
        <v>864</v>
      </c>
      <c r="B431" s="173">
        <v>211.69</v>
      </c>
      <c r="C431" s="158">
        <v>0</v>
      </c>
      <c r="D431" s="205">
        <f t="shared" si="24"/>
        <v>211.69</v>
      </c>
      <c r="E431" s="210">
        <f t="shared" si="23"/>
        <v>50</v>
      </c>
      <c r="F431" s="224">
        <f>+'1A-Per Credit'!$D$35</f>
        <v>161.69</v>
      </c>
      <c r="G431" s="72"/>
    </row>
    <row r="432" spans="1:7" x14ac:dyDescent="0.25">
      <c r="A432" s="156" t="s">
        <v>865</v>
      </c>
      <c r="B432" s="173">
        <v>211.69</v>
      </c>
      <c r="C432" s="158">
        <v>0</v>
      </c>
      <c r="D432" s="205">
        <f t="shared" si="24"/>
        <v>211.69</v>
      </c>
      <c r="E432" s="210">
        <f t="shared" si="23"/>
        <v>50</v>
      </c>
      <c r="F432" s="224">
        <f>+'1A-Per Credit'!$D$35</f>
        <v>161.69</v>
      </c>
      <c r="G432" s="72"/>
    </row>
    <row r="433" spans="1:7" x14ac:dyDescent="0.25">
      <c r="A433" s="156" t="s">
        <v>866</v>
      </c>
      <c r="B433" s="173">
        <v>211.69</v>
      </c>
      <c r="C433" s="158">
        <v>0</v>
      </c>
      <c r="D433" s="205">
        <f t="shared" si="24"/>
        <v>211.69</v>
      </c>
      <c r="E433" s="210">
        <f t="shared" si="23"/>
        <v>50</v>
      </c>
      <c r="F433" s="224">
        <f>+'1A-Per Credit'!$D$35</f>
        <v>161.69</v>
      </c>
      <c r="G433" s="72"/>
    </row>
    <row r="434" spans="1:7" x14ac:dyDescent="0.25">
      <c r="A434" s="156" t="s">
        <v>867</v>
      </c>
      <c r="B434" s="173">
        <v>211.69</v>
      </c>
      <c r="C434" s="158">
        <v>0</v>
      </c>
      <c r="D434" s="205">
        <f t="shared" si="24"/>
        <v>211.69</v>
      </c>
      <c r="E434" s="210">
        <f t="shared" si="23"/>
        <v>50</v>
      </c>
      <c r="F434" s="224">
        <f>+'1A-Per Credit'!$D$35</f>
        <v>161.69</v>
      </c>
      <c r="G434" s="72"/>
    </row>
    <row r="435" spans="1:7" x14ac:dyDescent="0.25">
      <c r="A435" s="156" t="s">
        <v>868</v>
      </c>
      <c r="B435" s="173">
        <v>211.69</v>
      </c>
      <c r="C435" s="158">
        <v>0</v>
      </c>
      <c r="D435" s="205">
        <f t="shared" si="24"/>
        <v>211.69</v>
      </c>
      <c r="E435" s="210">
        <f t="shared" si="23"/>
        <v>50</v>
      </c>
      <c r="F435" s="224">
        <f>+'1A-Per Credit'!$D$35</f>
        <v>161.69</v>
      </c>
      <c r="G435" s="72"/>
    </row>
    <row r="436" spans="1:7" x14ac:dyDescent="0.25">
      <c r="A436" s="156" t="s">
        <v>869</v>
      </c>
      <c r="B436" s="173">
        <v>211.69</v>
      </c>
      <c r="C436" s="158">
        <v>0</v>
      </c>
      <c r="D436" s="205">
        <f t="shared" si="24"/>
        <v>211.69</v>
      </c>
      <c r="E436" s="210">
        <f t="shared" si="23"/>
        <v>50</v>
      </c>
      <c r="F436" s="224">
        <f>+'1A-Per Credit'!$D$35</f>
        <v>161.69</v>
      </c>
      <c r="G436" s="72"/>
    </row>
    <row r="437" spans="1:7" x14ac:dyDescent="0.25">
      <c r="A437" s="156" t="s">
        <v>870</v>
      </c>
      <c r="B437" s="173">
        <v>211.69</v>
      </c>
      <c r="C437" s="158">
        <v>0</v>
      </c>
      <c r="D437" s="205">
        <f t="shared" si="24"/>
        <v>211.69</v>
      </c>
      <c r="E437" s="210">
        <f t="shared" si="23"/>
        <v>50</v>
      </c>
      <c r="F437" s="224">
        <f>+'1A-Per Credit'!$D$35</f>
        <v>161.69</v>
      </c>
      <c r="G437" s="72"/>
    </row>
    <row r="438" spans="1:7" x14ac:dyDescent="0.25">
      <c r="A438" s="156" t="s">
        <v>871</v>
      </c>
      <c r="B438" s="173">
        <v>211.69</v>
      </c>
      <c r="C438" s="158">
        <v>0</v>
      </c>
      <c r="D438" s="205">
        <f t="shared" si="24"/>
        <v>211.69</v>
      </c>
      <c r="E438" s="210">
        <f t="shared" si="23"/>
        <v>50</v>
      </c>
      <c r="F438" s="224">
        <f>+'1A-Per Credit'!$D$35</f>
        <v>161.69</v>
      </c>
      <c r="G438" s="72"/>
    </row>
    <row r="439" spans="1:7" x14ac:dyDescent="0.25">
      <c r="A439" s="156" t="s">
        <v>872</v>
      </c>
      <c r="B439" s="173">
        <v>211.69</v>
      </c>
      <c r="C439" s="158">
        <v>0</v>
      </c>
      <c r="D439" s="205">
        <f t="shared" si="24"/>
        <v>211.69</v>
      </c>
      <c r="E439" s="210">
        <f t="shared" si="23"/>
        <v>50</v>
      </c>
      <c r="F439" s="224">
        <f>+'1A-Per Credit'!$D$35</f>
        <v>161.69</v>
      </c>
      <c r="G439" s="72"/>
    </row>
    <row r="440" spans="1:7" x14ac:dyDescent="0.25">
      <c r="A440" s="156" t="s">
        <v>873</v>
      </c>
      <c r="B440" s="173">
        <v>211.69</v>
      </c>
      <c r="C440" s="158">
        <v>0</v>
      </c>
      <c r="D440" s="205">
        <f t="shared" si="24"/>
        <v>211.69</v>
      </c>
      <c r="E440" s="210">
        <f t="shared" si="23"/>
        <v>50</v>
      </c>
      <c r="F440" s="224">
        <f>+'1A-Per Credit'!$D$35</f>
        <v>161.69</v>
      </c>
      <c r="G440" s="72"/>
    </row>
    <row r="441" spans="1:7" x14ac:dyDescent="0.25">
      <c r="A441" s="156" t="s">
        <v>874</v>
      </c>
      <c r="B441" s="173">
        <v>247.54</v>
      </c>
      <c r="C441" s="158">
        <v>0</v>
      </c>
      <c r="D441" s="205">
        <f t="shared" si="24"/>
        <v>247.54</v>
      </c>
      <c r="E441" s="210">
        <f t="shared" si="23"/>
        <v>85.85</v>
      </c>
      <c r="F441" s="224">
        <f>+'1A-Per Credit'!$D$35</f>
        <v>161.69</v>
      </c>
      <c r="G441" s="72"/>
    </row>
    <row r="442" spans="1:7" x14ac:dyDescent="0.25">
      <c r="A442" s="156" t="s">
        <v>875</v>
      </c>
      <c r="B442" s="173">
        <v>247.54</v>
      </c>
      <c r="C442" s="158">
        <v>0</v>
      </c>
      <c r="D442" s="205">
        <f t="shared" si="24"/>
        <v>247.54</v>
      </c>
      <c r="E442" s="210">
        <f t="shared" si="23"/>
        <v>85.85</v>
      </c>
      <c r="F442" s="224">
        <f>+'1A-Per Credit'!$D$35</f>
        <v>161.69</v>
      </c>
      <c r="G442" s="72"/>
    </row>
    <row r="443" spans="1:7" x14ac:dyDescent="0.25">
      <c r="A443" s="156" t="s">
        <v>876</v>
      </c>
      <c r="B443" s="173">
        <v>175.88</v>
      </c>
      <c r="C443" s="158">
        <v>0</v>
      </c>
      <c r="D443" s="205">
        <f t="shared" si="24"/>
        <v>175.88</v>
      </c>
      <c r="E443" s="210">
        <f t="shared" si="23"/>
        <v>14.189999999999998</v>
      </c>
      <c r="F443" s="224">
        <f>+'1A-Per Credit'!$D$35</f>
        <v>161.69</v>
      </c>
      <c r="G443" s="72"/>
    </row>
    <row r="444" spans="1:7" x14ac:dyDescent="0.25">
      <c r="A444" s="156" t="s">
        <v>877</v>
      </c>
      <c r="B444" s="173">
        <v>175.88</v>
      </c>
      <c r="C444" s="158">
        <v>0</v>
      </c>
      <c r="D444" s="205">
        <f t="shared" si="24"/>
        <v>175.88</v>
      </c>
      <c r="E444" s="210">
        <f t="shared" si="23"/>
        <v>14.189999999999998</v>
      </c>
      <c r="F444" s="224">
        <f>+'1A-Per Credit'!$D$35</f>
        <v>161.69</v>
      </c>
      <c r="G444" s="72"/>
    </row>
    <row r="445" spans="1:7" x14ac:dyDescent="0.25">
      <c r="A445" s="156" t="s">
        <v>878</v>
      </c>
      <c r="B445" s="173">
        <v>211.69</v>
      </c>
      <c r="C445" s="158">
        <v>0</v>
      </c>
      <c r="D445" s="205">
        <f t="shared" si="24"/>
        <v>211.69</v>
      </c>
      <c r="E445" s="210">
        <f t="shared" si="23"/>
        <v>50</v>
      </c>
      <c r="F445" s="224">
        <f>+'1A-Per Credit'!$D$35</f>
        <v>161.69</v>
      </c>
      <c r="G445" s="72"/>
    </row>
    <row r="446" spans="1:7" x14ac:dyDescent="0.25">
      <c r="A446" s="156" t="s">
        <v>879</v>
      </c>
      <c r="B446" s="173">
        <v>211.69</v>
      </c>
      <c r="C446" s="158">
        <v>0</v>
      </c>
      <c r="D446" s="205">
        <f t="shared" si="24"/>
        <v>211.69</v>
      </c>
      <c r="E446" s="210">
        <f t="shared" si="23"/>
        <v>50</v>
      </c>
      <c r="F446" s="224">
        <f>+'1A-Per Credit'!$D$35</f>
        <v>161.69</v>
      </c>
      <c r="G446" s="72"/>
    </row>
    <row r="447" spans="1:7" ht="16.5" thickBot="1" x14ac:dyDescent="0.3">
      <c r="A447" s="156" t="s">
        <v>880</v>
      </c>
      <c r="B447" s="173">
        <v>211.69</v>
      </c>
      <c r="C447" s="158">
        <v>0</v>
      </c>
      <c r="D447" s="205">
        <f t="shared" si="24"/>
        <v>211.69</v>
      </c>
      <c r="E447" s="210">
        <f t="shared" si="23"/>
        <v>50</v>
      </c>
      <c r="F447" s="224">
        <f>+'1A-Per Credit'!$D$35</f>
        <v>161.69</v>
      </c>
      <c r="G447" s="72"/>
    </row>
    <row r="448" spans="1:7" ht="16.5" thickBot="1" x14ac:dyDescent="0.3">
      <c r="A448" s="122" t="s">
        <v>39</v>
      </c>
      <c r="B448" s="123"/>
      <c r="C448" s="123"/>
      <c r="D448" s="123"/>
      <c r="E448" s="200"/>
      <c r="F448" s="201"/>
      <c r="G448" s="72"/>
    </row>
    <row r="449" spans="1:7" x14ac:dyDescent="0.25">
      <c r="A449" s="156" t="s">
        <v>881</v>
      </c>
      <c r="B449" s="157">
        <v>165.98</v>
      </c>
      <c r="C449" s="158">
        <v>0</v>
      </c>
      <c r="D449" s="205">
        <f t="shared" ref="D449:D484" si="25">B449+C449</f>
        <v>165.98</v>
      </c>
      <c r="E449" s="210">
        <f t="shared" si="23"/>
        <v>4.7999999999999829</v>
      </c>
      <c r="F449" s="224">
        <f>+'1A-Per Credit'!$D$37</f>
        <v>161.18</v>
      </c>
      <c r="G449" s="72"/>
    </row>
    <row r="450" spans="1:7" x14ac:dyDescent="0.25">
      <c r="A450" s="156" t="s">
        <v>882</v>
      </c>
      <c r="B450" s="157">
        <v>163.47999999999999</v>
      </c>
      <c r="C450" s="158">
        <v>0</v>
      </c>
      <c r="D450" s="205">
        <f t="shared" si="25"/>
        <v>163.47999999999999</v>
      </c>
      <c r="E450" s="210">
        <f t="shared" si="23"/>
        <v>2.2999999999999829</v>
      </c>
      <c r="F450" s="224">
        <f>+'1A-Per Credit'!$D$37</f>
        <v>161.18</v>
      </c>
      <c r="G450" s="72"/>
    </row>
    <row r="451" spans="1:7" x14ac:dyDescent="0.25">
      <c r="A451" s="156" t="s">
        <v>883</v>
      </c>
      <c r="B451" s="157">
        <v>163.87</v>
      </c>
      <c r="C451" s="158">
        <v>0</v>
      </c>
      <c r="D451" s="205">
        <f t="shared" si="25"/>
        <v>163.87</v>
      </c>
      <c r="E451" s="210">
        <f t="shared" si="23"/>
        <v>2.6899999999999977</v>
      </c>
      <c r="F451" s="224">
        <f>+'1A-Per Credit'!$D$37</f>
        <v>161.18</v>
      </c>
      <c r="G451" s="72"/>
    </row>
    <row r="452" spans="1:7" x14ac:dyDescent="0.25">
      <c r="A452" s="156" t="s">
        <v>884</v>
      </c>
      <c r="B452" s="157">
        <v>168.74</v>
      </c>
      <c r="C452" s="158">
        <v>0</v>
      </c>
      <c r="D452" s="205">
        <f t="shared" si="25"/>
        <v>168.74</v>
      </c>
      <c r="E452" s="210">
        <f t="shared" si="23"/>
        <v>7.5600000000000023</v>
      </c>
      <c r="F452" s="224">
        <f>+'1A-Per Credit'!$D$37</f>
        <v>161.18</v>
      </c>
      <c r="G452" s="72"/>
    </row>
    <row r="453" spans="1:7" x14ac:dyDescent="0.25">
      <c r="A453" s="156" t="s">
        <v>885</v>
      </c>
      <c r="B453" s="157">
        <v>164</v>
      </c>
      <c r="C453" s="158">
        <v>0</v>
      </c>
      <c r="D453" s="205">
        <f t="shared" si="25"/>
        <v>164</v>
      </c>
      <c r="E453" s="210">
        <f t="shared" si="23"/>
        <v>2.8199999999999932</v>
      </c>
      <c r="F453" s="224">
        <f>+'1A-Per Credit'!$D$37</f>
        <v>161.18</v>
      </c>
      <c r="G453" s="72"/>
    </row>
    <row r="454" spans="1:7" x14ac:dyDescent="0.25">
      <c r="A454" s="156" t="s">
        <v>886</v>
      </c>
      <c r="B454" s="157">
        <v>169.96</v>
      </c>
      <c r="C454" s="158">
        <v>0</v>
      </c>
      <c r="D454" s="205">
        <f t="shared" si="25"/>
        <v>169.96</v>
      </c>
      <c r="E454" s="210">
        <f t="shared" ref="E454:E517" si="26">+D454-F454</f>
        <v>8.7800000000000011</v>
      </c>
      <c r="F454" s="224">
        <f>+'1A-Per Credit'!$D$37</f>
        <v>161.18</v>
      </c>
      <c r="G454" s="72"/>
    </row>
    <row r="455" spans="1:7" x14ac:dyDescent="0.25">
      <c r="A455" s="156" t="s">
        <v>887</v>
      </c>
      <c r="B455" s="157">
        <v>172.93</v>
      </c>
      <c r="C455" s="158">
        <v>0</v>
      </c>
      <c r="D455" s="205">
        <f t="shared" si="25"/>
        <v>172.93</v>
      </c>
      <c r="E455" s="210">
        <f t="shared" si="26"/>
        <v>11.75</v>
      </c>
      <c r="F455" s="224">
        <f>+'1A-Per Credit'!$D$37</f>
        <v>161.18</v>
      </c>
      <c r="G455" s="72"/>
    </row>
    <row r="456" spans="1:7" x14ac:dyDescent="0.25">
      <c r="A456" s="156" t="s">
        <v>888</v>
      </c>
      <c r="B456" s="157">
        <v>170.64</v>
      </c>
      <c r="C456" s="158">
        <v>0</v>
      </c>
      <c r="D456" s="205">
        <f t="shared" si="25"/>
        <v>170.64</v>
      </c>
      <c r="E456" s="210">
        <f t="shared" si="26"/>
        <v>9.4599999999999795</v>
      </c>
      <c r="F456" s="224">
        <f>+'1A-Per Credit'!$D$37</f>
        <v>161.18</v>
      </c>
      <c r="G456" s="72"/>
    </row>
    <row r="457" spans="1:7" x14ac:dyDescent="0.25">
      <c r="A457" s="156" t="s">
        <v>889</v>
      </c>
      <c r="B457" s="157">
        <v>169.04</v>
      </c>
      <c r="C457" s="158">
        <v>0</v>
      </c>
      <c r="D457" s="205">
        <f t="shared" si="25"/>
        <v>169.04</v>
      </c>
      <c r="E457" s="210">
        <f t="shared" si="26"/>
        <v>7.8599999999999852</v>
      </c>
      <c r="F457" s="224">
        <f>+'1A-Per Credit'!$D$37</f>
        <v>161.18</v>
      </c>
      <c r="G457" s="72"/>
    </row>
    <row r="458" spans="1:7" ht="15" customHeight="1" x14ac:dyDescent="0.25">
      <c r="A458" s="128" t="s">
        <v>890</v>
      </c>
      <c r="B458" s="157">
        <v>175.18</v>
      </c>
      <c r="C458" s="158">
        <v>0</v>
      </c>
      <c r="D458" s="205">
        <f t="shared" si="25"/>
        <v>175.18</v>
      </c>
      <c r="E458" s="210">
        <f t="shared" si="26"/>
        <v>14</v>
      </c>
      <c r="F458" s="224">
        <f>+'1A-Per Credit'!$D$37</f>
        <v>161.18</v>
      </c>
      <c r="G458" s="72"/>
    </row>
    <row r="459" spans="1:7" x14ac:dyDescent="0.25">
      <c r="A459" s="175" t="s">
        <v>891</v>
      </c>
      <c r="B459" s="157">
        <v>186.18</v>
      </c>
      <c r="C459" s="158">
        <v>0</v>
      </c>
      <c r="D459" s="205">
        <f t="shared" si="25"/>
        <v>186.18</v>
      </c>
      <c r="E459" s="210">
        <f t="shared" si="26"/>
        <v>25</v>
      </c>
      <c r="F459" s="224">
        <f>+'1A-Per Credit'!$D$37</f>
        <v>161.18</v>
      </c>
      <c r="G459" s="72"/>
    </row>
    <row r="460" spans="1:7" x14ac:dyDescent="0.25">
      <c r="A460" s="175" t="s">
        <v>892</v>
      </c>
      <c r="B460" s="157">
        <v>177.84</v>
      </c>
      <c r="C460" s="158">
        <v>0</v>
      </c>
      <c r="D460" s="205">
        <f t="shared" si="25"/>
        <v>177.84</v>
      </c>
      <c r="E460" s="210">
        <f t="shared" si="26"/>
        <v>16.659999999999997</v>
      </c>
      <c r="F460" s="224">
        <f>+'1A-Per Credit'!$D$37</f>
        <v>161.18</v>
      </c>
      <c r="G460" s="72"/>
    </row>
    <row r="461" spans="1:7" x14ac:dyDescent="0.25">
      <c r="A461" s="175" t="s">
        <v>893</v>
      </c>
      <c r="B461" s="157">
        <v>186.18</v>
      </c>
      <c r="C461" s="158">
        <v>0</v>
      </c>
      <c r="D461" s="205">
        <f t="shared" si="25"/>
        <v>186.18</v>
      </c>
      <c r="E461" s="210">
        <f t="shared" si="26"/>
        <v>25</v>
      </c>
      <c r="F461" s="224">
        <f>+'1A-Per Credit'!$D$37</f>
        <v>161.18</v>
      </c>
      <c r="G461" s="72"/>
    </row>
    <row r="462" spans="1:7" x14ac:dyDescent="0.25">
      <c r="A462" s="156" t="s">
        <v>894</v>
      </c>
      <c r="B462" s="157">
        <v>167.84</v>
      </c>
      <c r="C462" s="158">
        <v>0</v>
      </c>
      <c r="D462" s="205">
        <f t="shared" si="25"/>
        <v>167.84</v>
      </c>
      <c r="E462" s="210">
        <f t="shared" si="26"/>
        <v>6.6599999999999966</v>
      </c>
      <c r="F462" s="224">
        <f>+'1A-Per Credit'!$D$37</f>
        <v>161.18</v>
      </c>
      <c r="G462" s="72"/>
    </row>
    <row r="463" spans="1:7" x14ac:dyDescent="0.25">
      <c r="A463" s="156" t="s">
        <v>895</v>
      </c>
      <c r="B463" s="157">
        <v>167.84</v>
      </c>
      <c r="C463" s="158">
        <v>0</v>
      </c>
      <c r="D463" s="205">
        <f t="shared" si="25"/>
        <v>167.84</v>
      </c>
      <c r="E463" s="210">
        <f t="shared" si="26"/>
        <v>6.6599999999999966</v>
      </c>
      <c r="F463" s="224">
        <f>+'1A-Per Credit'!$D$37</f>
        <v>161.18</v>
      </c>
      <c r="G463" s="72"/>
    </row>
    <row r="464" spans="1:7" x14ac:dyDescent="0.25">
      <c r="A464" s="156" t="s">
        <v>896</v>
      </c>
      <c r="B464" s="157">
        <v>176.97</v>
      </c>
      <c r="C464" s="158">
        <v>0</v>
      </c>
      <c r="D464" s="205">
        <f t="shared" si="25"/>
        <v>176.97</v>
      </c>
      <c r="E464" s="210">
        <f t="shared" si="26"/>
        <v>15.789999999999992</v>
      </c>
      <c r="F464" s="224">
        <f>+'1A-Per Credit'!$D$37</f>
        <v>161.18</v>
      </c>
      <c r="G464" s="72"/>
    </row>
    <row r="465" spans="1:7" x14ac:dyDescent="0.25">
      <c r="A465" s="156" t="s">
        <v>897</v>
      </c>
      <c r="B465" s="157">
        <v>188.68</v>
      </c>
      <c r="C465" s="158">
        <v>0</v>
      </c>
      <c r="D465" s="205">
        <f t="shared" si="25"/>
        <v>188.68</v>
      </c>
      <c r="E465" s="210">
        <f t="shared" si="26"/>
        <v>27.5</v>
      </c>
      <c r="F465" s="224">
        <f>+'1A-Per Credit'!$D$37</f>
        <v>161.18</v>
      </c>
      <c r="G465" s="72"/>
    </row>
    <row r="466" spans="1:7" x14ac:dyDescent="0.25">
      <c r="A466" s="175" t="s">
        <v>898</v>
      </c>
      <c r="B466" s="157">
        <v>193.46</v>
      </c>
      <c r="C466" s="158">
        <v>0</v>
      </c>
      <c r="D466" s="205">
        <f t="shared" si="25"/>
        <v>193.46</v>
      </c>
      <c r="E466" s="210">
        <f t="shared" si="26"/>
        <v>32.28</v>
      </c>
      <c r="F466" s="224">
        <f>+'1A-Per Credit'!$D$37</f>
        <v>161.18</v>
      </c>
      <c r="G466" s="72"/>
    </row>
    <row r="467" spans="1:7" x14ac:dyDescent="0.25">
      <c r="A467" s="175" t="s">
        <v>899</v>
      </c>
      <c r="B467" s="157">
        <v>193.46</v>
      </c>
      <c r="C467" s="158">
        <v>0</v>
      </c>
      <c r="D467" s="205">
        <f t="shared" si="25"/>
        <v>193.46</v>
      </c>
      <c r="E467" s="210">
        <f t="shared" si="26"/>
        <v>32.28</v>
      </c>
      <c r="F467" s="224">
        <f>+'1A-Per Credit'!$D$37</f>
        <v>161.18</v>
      </c>
      <c r="G467" s="72"/>
    </row>
    <row r="468" spans="1:7" x14ac:dyDescent="0.25">
      <c r="A468" s="175" t="s">
        <v>900</v>
      </c>
      <c r="B468" s="157">
        <v>193.46</v>
      </c>
      <c r="C468" s="158">
        <v>0</v>
      </c>
      <c r="D468" s="205">
        <f t="shared" si="25"/>
        <v>193.46</v>
      </c>
      <c r="E468" s="210">
        <f t="shared" si="26"/>
        <v>32.28</v>
      </c>
      <c r="F468" s="224">
        <f>+'1A-Per Credit'!$D$37</f>
        <v>161.18</v>
      </c>
      <c r="G468" s="72"/>
    </row>
    <row r="469" spans="1:7" x14ac:dyDescent="0.25">
      <c r="A469" s="175" t="s">
        <v>901</v>
      </c>
      <c r="B469" s="157">
        <v>193.46</v>
      </c>
      <c r="C469" s="158">
        <v>0</v>
      </c>
      <c r="D469" s="205">
        <f t="shared" si="25"/>
        <v>193.46</v>
      </c>
      <c r="E469" s="210">
        <f t="shared" si="26"/>
        <v>32.28</v>
      </c>
      <c r="F469" s="224">
        <f>+'1A-Per Credit'!$D$37</f>
        <v>161.18</v>
      </c>
      <c r="G469" s="72"/>
    </row>
    <row r="470" spans="1:7" x14ac:dyDescent="0.25">
      <c r="A470" s="156" t="s">
        <v>902</v>
      </c>
      <c r="B470" s="157">
        <v>168.62</v>
      </c>
      <c r="C470" s="158">
        <v>0</v>
      </c>
      <c r="D470" s="205">
        <f t="shared" si="25"/>
        <v>168.62</v>
      </c>
      <c r="E470" s="210">
        <f t="shared" si="26"/>
        <v>7.4399999999999977</v>
      </c>
      <c r="F470" s="224">
        <f>+'1A-Per Credit'!$D$37</f>
        <v>161.18</v>
      </c>
      <c r="G470" s="72"/>
    </row>
    <row r="471" spans="1:7" x14ac:dyDescent="0.25">
      <c r="A471" s="175" t="s">
        <v>903</v>
      </c>
      <c r="B471" s="157">
        <v>190.18</v>
      </c>
      <c r="C471" s="158">
        <v>0</v>
      </c>
      <c r="D471" s="205">
        <f t="shared" si="25"/>
        <v>190.18</v>
      </c>
      <c r="E471" s="210">
        <f t="shared" si="26"/>
        <v>29</v>
      </c>
      <c r="F471" s="224">
        <f>+'1A-Per Credit'!$D$37</f>
        <v>161.18</v>
      </c>
      <c r="G471" s="72"/>
    </row>
    <row r="472" spans="1:7" x14ac:dyDescent="0.25">
      <c r="A472" s="175" t="s">
        <v>904</v>
      </c>
      <c r="B472" s="157">
        <v>190.18</v>
      </c>
      <c r="C472" s="158">
        <v>0</v>
      </c>
      <c r="D472" s="205">
        <f t="shared" si="25"/>
        <v>190.18</v>
      </c>
      <c r="E472" s="210">
        <f t="shared" si="26"/>
        <v>29</v>
      </c>
      <c r="F472" s="224">
        <f>+'1A-Per Credit'!$D$37</f>
        <v>161.18</v>
      </c>
      <c r="G472" s="72"/>
    </row>
    <row r="473" spans="1:7" x14ac:dyDescent="0.25">
      <c r="A473" s="175" t="s">
        <v>905</v>
      </c>
      <c r="B473" s="157">
        <v>190.18</v>
      </c>
      <c r="C473" s="158">
        <v>0</v>
      </c>
      <c r="D473" s="205">
        <f t="shared" si="25"/>
        <v>190.18</v>
      </c>
      <c r="E473" s="210">
        <f t="shared" si="26"/>
        <v>29</v>
      </c>
      <c r="F473" s="224">
        <f>+'1A-Per Credit'!$D$37</f>
        <v>161.18</v>
      </c>
      <c r="G473" s="72"/>
    </row>
    <row r="474" spans="1:7" x14ac:dyDescent="0.25">
      <c r="A474" s="175" t="s">
        <v>906</v>
      </c>
      <c r="B474" s="157">
        <v>173.68</v>
      </c>
      <c r="C474" s="158">
        <v>0</v>
      </c>
      <c r="D474" s="205">
        <f t="shared" si="25"/>
        <v>173.68</v>
      </c>
      <c r="E474" s="210">
        <f t="shared" si="26"/>
        <v>12.5</v>
      </c>
      <c r="F474" s="224">
        <f>+'1A-Per Credit'!$D$37</f>
        <v>161.18</v>
      </c>
      <c r="G474" s="72"/>
    </row>
    <row r="475" spans="1:7" x14ac:dyDescent="0.25">
      <c r="A475" s="175" t="s">
        <v>907</v>
      </c>
      <c r="B475" s="157">
        <v>173.68</v>
      </c>
      <c r="C475" s="158">
        <v>0</v>
      </c>
      <c r="D475" s="205">
        <f t="shared" si="25"/>
        <v>173.68</v>
      </c>
      <c r="E475" s="210">
        <f t="shared" si="26"/>
        <v>12.5</v>
      </c>
      <c r="F475" s="224">
        <f>+'1A-Per Credit'!$D$37</f>
        <v>161.18</v>
      </c>
      <c r="G475" s="72"/>
    </row>
    <row r="476" spans="1:7" x14ac:dyDescent="0.25">
      <c r="A476" s="175" t="s">
        <v>908</v>
      </c>
      <c r="B476" s="157">
        <v>179.93</v>
      </c>
      <c r="C476" s="158">
        <v>0</v>
      </c>
      <c r="D476" s="205">
        <f t="shared" si="25"/>
        <v>179.93</v>
      </c>
      <c r="E476" s="210">
        <f t="shared" si="26"/>
        <v>18.75</v>
      </c>
      <c r="F476" s="224">
        <f>+'1A-Per Credit'!$D$37</f>
        <v>161.18</v>
      </c>
      <c r="G476" s="72"/>
    </row>
    <row r="477" spans="1:7" x14ac:dyDescent="0.25">
      <c r="A477" s="175" t="s">
        <v>909</v>
      </c>
      <c r="B477" s="157">
        <v>173.68</v>
      </c>
      <c r="C477" s="158">
        <v>0</v>
      </c>
      <c r="D477" s="205">
        <f t="shared" si="25"/>
        <v>173.68</v>
      </c>
      <c r="E477" s="210">
        <f t="shared" si="26"/>
        <v>12.5</v>
      </c>
      <c r="F477" s="224">
        <f>+'1A-Per Credit'!$D$37</f>
        <v>161.18</v>
      </c>
      <c r="G477" s="72"/>
    </row>
    <row r="478" spans="1:7" x14ac:dyDescent="0.25">
      <c r="A478" s="175" t="s">
        <v>910</v>
      </c>
      <c r="B478" s="157">
        <v>177.84</v>
      </c>
      <c r="C478" s="158">
        <v>0</v>
      </c>
      <c r="D478" s="205">
        <f t="shared" si="25"/>
        <v>177.84</v>
      </c>
      <c r="E478" s="210">
        <f t="shared" si="26"/>
        <v>16.659999999999997</v>
      </c>
      <c r="F478" s="224">
        <f>+'1A-Per Credit'!$D$37</f>
        <v>161.18</v>
      </c>
      <c r="G478" s="72"/>
    </row>
    <row r="479" spans="1:7" x14ac:dyDescent="0.25">
      <c r="A479" s="175" t="s">
        <v>911</v>
      </c>
      <c r="B479" s="157">
        <v>177.84</v>
      </c>
      <c r="C479" s="158">
        <v>0</v>
      </c>
      <c r="D479" s="205">
        <f t="shared" si="25"/>
        <v>177.84</v>
      </c>
      <c r="E479" s="210">
        <f t="shared" si="26"/>
        <v>16.659999999999997</v>
      </c>
      <c r="F479" s="224">
        <f>+'1A-Per Credit'!$D$37</f>
        <v>161.18</v>
      </c>
      <c r="G479" s="72"/>
    </row>
    <row r="480" spans="1:7" x14ac:dyDescent="0.25">
      <c r="A480" s="175" t="s">
        <v>912</v>
      </c>
      <c r="B480" s="157">
        <v>167.43</v>
      </c>
      <c r="C480" s="158">
        <v>0</v>
      </c>
      <c r="D480" s="205">
        <f t="shared" si="25"/>
        <v>167.43</v>
      </c>
      <c r="E480" s="210">
        <f t="shared" si="26"/>
        <v>6.25</v>
      </c>
      <c r="F480" s="224">
        <f>+'1A-Per Credit'!$D$37</f>
        <v>161.18</v>
      </c>
      <c r="G480" s="72"/>
    </row>
    <row r="481" spans="1:7" x14ac:dyDescent="0.25">
      <c r="A481" s="175" t="s">
        <v>913</v>
      </c>
      <c r="B481" s="157">
        <v>171.18</v>
      </c>
      <c r="C481" s="158">
        <v>0</v>
      </c>
      <c r="D481" s="205">
        <f t="shared" si="25"/>
        <v>171.18</v>
      </c>
      <c r="E481" s="210">
        <f t="shared" si="26"/>
        <v>10</v>
      </c>
      <c r="F481" s="224">
        <f>+'1A-Per Credit'!$D$37</f>
        <v>161.18</v>
      </c>
      <c r="G481" s="72"/>
    </row>
    <row r="482" spans="1:7" x14ac:dyDescent="0.25">
      <c r="A482" s="175" t="s">
        <v>914</v>
      </c>
      <c r="B482" s="157">
        <v>177.84</v>
      </c>
      <c r="C482" s="158">
        <v>0</v>
      </c>
      <c r="D482" s="205">
        <f t="shared" si="25"/>
        <v>177.84</v>
      </c>
      <c r="E482" s="210">
        <f t="shared" si="26"/>
        <v>16.659999999999997</v>
      </c>
      <c r="F482" s="224">
        <f>+'1A-Per Credit'!$D$37</f>
        <v>161.18</v>
      </c>
      <c r="G482" s="72"/>
    </row>
    <row r="483" spans="1:7" x14ac:dyDescent="0.25">
      <c r="A483" s="175" t="s">
        <v>915</v>
      </c>
      <c r="B483" s="157">
        <v>173.68</v>
      </c>
      <c r="C483" s="158">
        <v>0</v>
      </c>
      <c r="D483" s="205">
        <f t="shared" si="25"/>
        <v>173.68</v>
      </c>
      <c r="E483" s="210">
        <f t="shared" si="26"/>
        <v>12.5</v>
      </c>
      <c r="F483" s="224">
        <f>+'1A-Per Credit'!$D$37</f>
        <v>161.18</v>
      </c>
      <c r="G483" s="72"/>
    </row>
    <row r="484" spans="1:7" s="1" customFormat="1" x14ac:dyDescent="0.25">
      <c r="A484" s="156" t="s">
        <v>916</v>
      </c>
      <c r="B484" s="157">
        <v>164.79</v>
      </c>
      <c r="C484" s="158">
        <v>0</v>
      </c>
      <c r="D484" s="205">
        <f t="shared" si="25"/>
        <v>164.79</v>
      </c>
      <c r="E484" s="210">
        <f t="shared" si="26"/>
        <v>3.6099999999999852</v>
      </c>
      <c r="F484" s="224">
        <f>+'1A-Per Credit'!$D$37</f>
        <v>161.18</v>
      </c>
      <c r="G484" s="71"/>
    </row>
    <row r="485" spans="1:7" s="1" customFormat="1" x14ac:dyDescent="0.25">
      <c r="A485" s="156" t="s">
        <v>917</v>
      </c>
      <c r="B485" s="157">
        <v>161.18</v>
      </c>
      <c r="C485" s="158">
        <v>25</v>
      </c>
      <c r="D485" s="205">
        <v>186.18</v>
      </c>
      <c r="E485" s="210">
        <f t="shared" si="26"/>
        <v>25</v>
      </c>
      <c r="F485" s="224">
        <f>+'1A-Per Credit'!$D$37</f>
        <v>161.18</v>
      </c>
      <c r="G485" s="71"/>
    </row>
    <row r="486" spans="1:7" s="1" customFormat="1" x14ac:dyDescent="0.25">
      <c r="A486" s="156" t="s">
        <v>918</v>
      </c>
      <c r="B486" s="157">
        <v>161.18</v>
      </c>
      <c r="C486" s="158">
        <v>12</v>
      </c>
      <c r="D486" s="205">
        <v>173.18</v>
      </c>
      <c r="E486" s="210">
        <f t="shared" si="26"/>
        <v>12</v>
      </c>
      <c r="F486" s="224">
        <f>+'1A-Per Credit'!$D$37</f>
        <v>161.18</v>
      </c>
      <c r="G486" s="71"/>
    </row>
    <row r="487" spans="1:7" s="1" customFormat="1" x14ac:dyDescent="0.25">
      <c r="A487" s="156" t="s">
        <v>919</v>
      </c>
      <c r="B487" s="157">
        <v>161.18</v>
      </c>
      <c r="C487" s="158">
        <v>17</v>
      </c>
      <c r="D487" s="205">
        <v>178.18</v>
      </c>
      <c r="E487" s="210">
        <f t="shared" si="26"/>
        <v>17</v>
      </c>
      <c r="F487" s="224">
        <f>+'1A-Per Credit'!$D$37</f>
        <v>161.18</v>
      </c>
      <c r="G487" s="71"/>
    </row>
    <row r="488" spans="1:7" s="1" customFormat="1" x14ac:dyDescent="0.25">
      <c r="A488" s="156" t="s">
        <v>920</v>
      </c>
      <c r="B488" s="157">
        <v>226.18</v>
      </c>
      <c r="C488" s="158">
        <v>0</v>
      </c>
      <c r="D488" s="205">
        <f t="shared" ref="D488:D529" si="27">B488+C488</f>
        <v>226.18</v>
      </c>
      <c r="E488" s="210">
        <f t="shared" si="26"/>
        <v>65</v>
      </c>
      <c r="F488" s="224">
        <f>+'1A-Per Credit'!$D$37</f>
        <v>161.18</v>
      </c>
      <c r="G488" s="71"/>
    </row>
    <row r="489" spans="1:7" x14ac:dyDescent="0.25">
      <c r="A489" s="156" t="s">
        <v>921</v>
      </c>
      <c r="B489" s="157">
        <v>261.17</v>
      </c>
      <c r="C489" s="158">
        <v>0</v>
      </c>
      <c r="D489" s="205">
        <f t="shared" si="27"/>
        <v>261.17</v>
      </c>
      <c r="E489" s="210">
        <f t="shared" si="26"/>
        <v>99.990000000000009</v>
      </c>
      <c r="F489" s="224">
        <f>+'1A-Per Credit'!$D$37</f>
        <v>161.18</v>
      </c>
      <c r="G489" s="72"/>
    </row>
    <row r="490" spans="1:7" x14ac:dyDescent="0.25">
      <c r="A490" s="156" t="s">
        <v>922</v>
      </c>
      <c r="B490" s="157">
        <v>261.17</v>
      </c>
      <c r="C490" s="158">
        <v>0</v>
      </c>
      <c r="D490" s="205">
        <f t="shared" si="27"/>
        <v>261.17</v>
      </c>
      <c r="E490" s="210">
        <f t="shared" si="26"/>
        <v>99.990000000000009</v>
      </c>
      <c r="F490" s="224">
        <f>+'1A-Per Credit'!$D$37</f>
        <v>161.18</v>
      </c>
      <c r="G490" s="72"/>
    </row>
    <row r="491" spans="1:7" x14ac:dyDescent="0.25">
      <c r="A491" s="156" t="s">
        <v>923</v>
      </c>
      <c r="B491" s="157">
        <v>261.17</v>
      </c>
      <c r="C491" s="158">
        <v>0</v>
      </c>
      <c r="D491" s="205">
        <f t="shared" si="27"/>
        <v>261.17</v>
      </c>
      <c r="E491" s="210">
        <f t="shared" si="26"/>
        <v>99.990000000000009</v>
      </c>
      <c r="F491" s="224">
        <f>+'1A-Per Credit'!$D$37</f>
        <v>161.18</v>
      </c>
      <c r="G491" s="72"/>
    </row>
    <row r="492" spans="1:7" x14ac:dyDescent="0.25">
      <c r="A492" s="156" t="s">
        <v>924</v>
      </c>
      <c r="B492" s="157">
        <v>169.93</v>
      </c>
      <c r="C492" s="158">
        <v>0</v>
      </c>
      <c r="D492" s="205">
        <f t="shared" si="27"/>
        <v>169.93</v>
      </c>
      <c r="E492" s="210">
        <f t="shared" si="26"/>
        <v>8.75</v>
      </c>
      <c r="F492" s="224">
        <f>+'1A-Per Credit'!$D$37</f>
        <v>161.18</v>
      </c>
      <c r="G492" s="72"/>
    </row>
    <row r="493" spans="1:7" x14ac:dyDescent="0.25">
      <c r="A493" s="156" t="s">
        <v>925</v>
      </c>
      <c r="B493" s="157">
        <v>169.93</v>
      </c>
      <c r="C493" s="158">
        <v>0</v>
      </c>
      <c r="D493" s="205">
        <f t="shared" si="27"/>
        <v>169.93</v>
      </c>
      <c r="E493" s="210">
        <f t="shared" si="26"/>
        <v>8.75</v>
      </c>
      <c r="F493" s="224">
        <f>+'1A-Per Credit'!$D$37</f>
        <v>161.18</v>
      </c>
      <c r="G493" s="72"/>
    </row>
    <row r="494" spans="1:7" x14ac:dyDescent="0.25">
      <c r="A494" s="156" t="s">
        <v>926</v>
      </c>
      <c r="B494" s="157">
        <v>176.18</v>
      </c>
      <c r="C494" s="158">
        <v>0</v>
      </c>
      <c r="D494" s="205">
        <f t="shared" si="27"/>
        <v>176.18</v>
      </c>
      <c r="E494" s="210">
        <f t="shared" si="26"/>
        <v>15</v>
      </c>
      <c r="F494" s="224">
        <f>+'1A-Per Credit'!$D$37</f>
        <v>161.18</v>
      </c>
      <c r="G494" s="72"/>
    </row>
    <row r="495" spans="1:7" x14ac:dyDescent="0.25">
      <c r="A495" s="156" t="s">
        <v>927</v>
      </c>
      <c r="B495" s="157">
        <v>169.93</v>
      </c>
      <c r="C495" s="158">
        <v>0</v>
      </c>
      <c r="D495" s="205">
        <f t="shared" si="27"/>
        <v>169.93</v>
      </c>
      <c r="E495" s="210">
        <f t="shared" si="26"/>
        <v>8.75</v>
      </c>
      <c r="F495" s="224">
        <f>+'1A-Per Credit'!$D$37</f>
        <v>161.18</v>
      </c>
      <c r="G495" s="72"/>
    </row>
    <row r="496" spans="1:7" x14ac:dyDescent="0.25">
      <c r="A496" s="156" t="s">
        <v>928</v>
      </c>
      <c r="B496" s="157">
        <v>176.18</v>
      </c>
      <c r="C496" s="158">
        <v>0</v>
      </c>
      <c r="D496" s="205">
        <f t="shared" si="27"/>
        <v>176.18</v>
      </c>
      <c r="E496" s="210">
        <f t="shared" si="26"/>
        <v>15</v>
      </c>
      <c r="F496" s="224">
        <f>+'1A-Per Credit'!$D$37</f>
        <v>161.18</v>
      </c>
      <c r="G496" s="72"/>
    </row>
    <row r="497" spans="1:7" x14ac:dyDescent="0.25">
      <c r="A497" s="156" t="s">
        <v>929</v>
      </c>
      <c r="B497" s="157">
        <v>182.43</v>
      </c>
      <c r="C497" s="158">
        <v>0</v>
      </c>
      <c r="D497" s="205">
        <f t="shared" si="27"/>
        <v>182.43</v>
      </c>
      <c r="E497" s="210">
        <f t="shared" si="26"/>
        <v>21.25</v>
      </c>
      <c r="F497" s="224">
        <f>+'1A-Per Credit'!$D$37</f>
        <v>161.18</v>
      </c>
      <c r="G497" s="72"/>
    </row>
    <row r="498" spans="1:7" x14ac:dyDescent="0.25">
      <c r="A498" s="156" t="s">
        <v>1045</v>
      </c>
      <c r="B498" s="157">
        <v>168.62</v>
      </c>
      <c r="C498" s="158">
        <v>0</v>
      </c>
      <c r="D498" s="205">
        <f t="shared" si="27"/>
        <v>168.62</v>
      </c>
      <c r="E498" s="210">
        <f t="shared" si="26"/>
        <v>7.4399999999999977</v>
      </c>
      <c r="F498" s="224">
        <f>+'1A-Per Credit'!$D$37</f>
        <v>161.18</v>
      </c>
      <c r="G498" s="72"/>
    </row>
    <row r="499" spans="1:7" x14ac:dyDescent="0.25">
      <c r="A499" s="156" t="s">
        <v>930</v>
      </c>
      <c r="B499" s="157">
        <v>180.02</v>
      </c>
      <c r="C499" s="158">
        <v>0</v>
      </c>
      <c r="D499" s="205">
        <f t="shared" si="27"/>
        <v>180.02</v>
      </c>
      <c r="E499" s="210">
        <f t="shared" si="26"/>
        <v>18.840000000000003</v>
      </c>
      <c r="F499" s="224">
        <f>+'1A-Per Credit'!$D$37</f>
        <v>161.18</v>
      </c>
      <c r="G499" s="72"/>
    </row>
    <row r="500" spans="1:7" x14ac:dyDescent="0.25">
      <c r="A500" s="156" t="s">
        <v>931</v>
      </c>
      <c r="B500" s="157">
        <v>179.06</v>
      </c>
      <c r="C500" s="158">
        <v>0</v>
      </c>
      <c r="D500" s="205">
        <f t="shared" si="27"/>
        <v>179.06</v>
      </c>
      <c r="E500" s="210">
        <f t="shared" si="26"/>
        <v>17.879999999999995</v>
      </c>
      <c r="F500" s="224">
        <f>+'1A-Per Credit'!$D$37</f>
        <v>161.18</v>
      </c>
      <c r="G500" s="72"/>
    </row>
    <row r="501" spans="1:7" x14ac:dyDescent="0.25">
      <c r="A501" s="156" t="s">
        <v>932</v>
      </c>
      <c r="B501" s="157">
        <v>211.19</v>
      </c>
      <c r="C501" s="158">
        <v>0</v>
      </c>
      <c r="D501" s="205">
        <f t="shared" si="27"/>
        <v>211.19</v>
      </c>
      <c r="E501" s="210">
        <f t="shared" si="26"/>
        <v>50.009999999999991</v>
      </c>
      <c r="F501" s="224">
        <f>+'1A-Per Credit'!$D$37</f>
        <v>161.18</v>
      </c>
      <c r="G501" s="72"/>
    </row>
    <row r="502" spans="1:7" x14ac:dyDescent="0.25">
      <c r="A502" s="156" t="s">
        <v>933</v>
      </c>
      <c r="B502" s="157">
        <v>178.68</v>
      </c>
      <c r="C502" s="158">
        <v>0</v>
      </c>
      <c r="D502" s="205">
        <f t="shared" si="27"/>
        <v>178.68</v>
      </c>
      <c r="E502" s="210">
        <f t="shared" si="26"/>
        <v>17.5</v>
      </c>
      <c r="F502" s="224">
        <f>+'1A-Per Credit'!$D$37</f>
        <v>161.18</v>
      </c>
      <c r="G502" s="72"/>
    </row>
    <row r="503" spans="1:7" x14ac:dyDescent="0.25">
      <c r="A503" s="156" t="s">
        <v>934</v>
      </c>
      <c r="B503" s="157">
        <v>168.64</v>
      </c>
      <c r="C503" s="158">
        <v>0</v>
      </c>
      <c r="D503" s="205">
        <f t="shared" si="27"/>
        <v>168.64</v>
      </c>
      <c r="E503" s="210">
        <f t="shared" si="26"/>
        <v>7.4599999999999795</v>
      </c>
      <c r="F503" s="224">
        <f>+'1A-Per Credit'!$D$37</f>
        <v>161.18</v>
      </c>
      <c r="G503" s="72"/>
    </row>
    <row r="504" spans="1:7" x14ac:dyDescent="0.25">
      <c r="A504" s="156" t="s">
        <v>935</v>
      </c>
      <c r="B504" s="157">
        <v>207.84</v>
      </c>
      <c r="C504" s="158">
        <v>0</v>
      </c>
      <c r="D504" s="205">
        <f t="shared" si="27"/>
        <v>207.84</v>
      </c>
      <c r="E504" s="210">
        <f t="shared" si="26"/>
        <v>46.66</v>
      </c>
      <c r="F504" s="224">
        <f>+'1A-Per Credit'!$D$37</f>
        <v>161.18</v>
      </c>
      <c r="G504" s="72"/>
    </row>
    <row r="505" spans="1:7" x14ac:dyDescent="0.25">
      <c r="A505" s="156" t="s">
        <v>936</v>
      </c>
      <c r="B505" s="157">
        <v>165.18</v>
      </c>
      <c r="C505" s="158">
        <v>0</v>
      </c>
      <c r="D505" s="205">
        <f t="shared" si="27"/>
        <v>165.18</v>
      </c>
      <c r="E505" s="210">
        <f t="shared" si="26"/>
        <v>4</v>
      </c>
      <c r="F505" s="224">
        <f>+'1A-Per Credit'!$D$37</f>
        <v>161.18</v>
      </c>
      <c r="G505" s="72"/>
    </row>
    <row r="506" spans="1:7" x14ac:dyDescent="0.25">
      <c r="A506" s="156" t="s">
        <v>937</v>
      </c>
      <c r="B506" s="157">
        <v>164.43</v>
      </c>
      <c r="C506" s="158">
        <v>0</v>
      </c>
      <c r="D506" s="205">
        <f t="shared" si="27"/>
        <v>164.43</v>
      </c>
      <c r="E506" s="210">
        <f t="shared" si="26"/>
        <v>3.25</v>
      </c>
      <c r="F506" s="224">
        <f>+'1A-Per Credit'!$D$37</f>
        <v>161.18</v>
      </c>
      <c r="G506" s="72"/>
    </row>
    <row r="507" spans="1:7" x14ac:dyDescent="0.25">
      <c r="A507" s="156" t="s">
        <v>938</v>
      </c>
      <c r="B507" s="157">
        <v>177.84</v>
      </c>
      <c r="C507" s="158">
        <v>0</v>
      </c>
      <c r="D507" s="205">
        <f t="shared" si="27"/>
        <v>177.84</v>
      </c>
      <c r="E507" s="210">
        <f t="shared" si="26"/>
        <v>16.659999999999997</v>
      </c>
      <c r="F507" s="224">
        <f>+'1A-Per Credit'!$D$37</f>
        <v>161.18</v>
      </c>
      <c r="G507" s="72"/>
    </row>
    <row r="508" spans="1:7" ht="15" customHeight="1" x14ac:dyDescent="0.25">
      <c r="A508" s="156" t="s">
        <v>939</v>
      </c>
      <c r="B508" s="157">
        <v>177.84</v>
      </c>
      <c r="C508" s="158">
        <v>0</v>
      </c>
      <c r="D508" s="205">
        <f t="shared" si="27"/>
        <v>177.84</v>
      </c>
      <c r="E508" s="210">
        <f t="shared" si="26"/>
        <v>16.659999999999997</v>
      </c>
      <c r="F508" s="224">
        <f>+'1A-Per Credit'!$D$37</f>
        <v>161.18</v>
      </c>
      <c r="G508" s="72"/>
    </row>
    <row r="509" spans="1:7" x14ac:dyDescent="0.25">
      <c r="A509" s="156" t="s">
        <v>940</v>
      </c>
      <c r="B509" s="157">
        <v>167.84</v>
      </c>
      <c r="C509" s="158">
        <v>0</v>
      </c>
      <c r="D509" s="205">
        <f t="shared" si="27"/>
        <v>167.84</v>
      </c>
      <c r="E509" s="210">
        <f t="shared" si="26"/>
        <v>6.6599999999999966</v>
      </c>
      <c r="F509" s="224">
        <f>+'1A-Per Credit'!$D$37</f>
        <v>161.18</v>
      </c>
      <c r="G509" s="72"/>
    </row>
    <row r="510" spans="1:7" x14ac:dyDescent="0.25">
      <c r="A510" s="156" t="s">
        <v>941</v>
      </c>
      <c r="B510" s="157">
        <v>164.43</v>
      </c>
      <c r="C510" s="158">
        <v>0</v>
      </c>
      <c r="D510" s="205">
        <f t="shared" si="27"/>
        <v>164.43</v>
      </c>
      <c r="E510" s="210">
        <f t="shared" si="26"/>
        <v>3.25</v>
      </c>
      <c r="F510" s="224">
        <f>+'1A-Per Credit'!$D$37</f>
        <v>161.18</v>
      </c>
      <c r="G510" s="72"/>
    </row>
    <row r="511" spans="1:7" x14ac:dyDescent="0.25">
      <c r="A511" s="156" t="s">
        <v>942</v>
      </c>
      <c r="B511" s="157">
        <v>167.85</v>
      </c>
      <c r="C511" s="158">
        <v>0</v>
      </c>
      <c r="D511" s="205">
        <f t="shared" si="27"/>
        <v>167.85</v>
      </c>
      <c r="E511" s="210">
        <f t="shared" si="26"/>
        <v>6.6699999999999875</v>
      </c>
      <c r="F511" s="224">
        <f>+'1A-Per Credit'!$D$37</f>
        <v>161.18</v>
      </c>
      <c r="G511" s="72"/>
    </row>
    <row r="512" spans="1:7" ht="15" customHeight="1" x14ac:dyDescent="0.25">
      <c r="A512" s="156" t="s">
        <v>943</v>
      </c>
      <c r="B512" s="157">
        <v>171.1</v>
      </c>
      <c r="C512" s="158">
        <v>0</v>
      </c>
      <c r="D512" s="205">
        <f t="shared" si="27"/>
        <v>171.1</v>
      </c>
      <c r="E512" s="210">
        <f t="shared" si="26"/>
        <v>9.9199999999999875</v>
      </c>
      <c r="F512" s="224">
        <f>+'1A-Per Credit'!$D$37</f>
        <v>161.18</v>
      </c>
      <c r="G512" s="72"/>
    </row>
    <row r="513" spans="1:7" ht="15.75" customHeight="1" x14ac:dyDescent="0.25">
      <c r="A513" s="156" t="s">
        <v>944</v>
      </c>
      <c r="B513" s="157">
        <v>192.43</v>
      </c>
      <c r="C513" s="158">
        <v>0</v>
      </c>
      <c r="D513" s="204">
        <f t="shared" si="27"/>
        <v>192.43</v>
      </c>
      <c r="E513" s="210">
        <f t="shared" si="26"/>
        <v>31.25</v>
      </c>
      <c r="F513" s="224">
        <f>+'1A-Per Credit'!$D$37</f>
        <v>161.18</v>
      </c>
      <c r="G513" s="72"/>
    </row>
    <row r="514" spans="1:7" ht="15.75" customHeight="1" x14ac:dyDescent="0.25">
      <c r="A514" s="156" t="s">
        <v>945</v>
      </c>
      <c r="B514" s="157">
        <v>181.1</v>
      </c>
      <c r="C514" s="158">
        <v>0</v>
      </c>
      <c r="D514" s="204">
        <f t="shared" si="27"/>
        <v>181.1</v>
      </c>
      <c r="E514" s="210">
        <f t="shared" si="26"/>
        <v>19.919999999999987</v>
      </c>
      <c r="F514" s="224">
        <f>+'1A-Per Credit'!$D$37</f>
        <v>161.18</v>
      </c>
      <c r="G514" s="72"/>
    </row>
    <row r="515" spans="1:7" ht="15.75" customHeight="1" x14ac:dyDescent="0.25">
      <c r="A515" s="156" t="s">
        <v>946</v>
      </c>
      <c r="B515" s="157">
        <v>171.18</v>
      </c>
      <c r="C515" s="158">
        <v>0</v>
      </c>
      <c r="D515" s="204">
        <f t="shared" si="27"/>
        <v>171.18</v>
      </c>
      <c r="E515" s="210">
        <f t="shared" si="26"/>
        <v>10</v>
      </c>
      <c r="F515" s="224">
        <f>+'1A-Per Credit'!$D$37</f>
        <v>161.18</v>
      </c>
      <c r="G515" s="72"/>
    </row>
    <row r="516" spans="1:7" ht="15.75" customHeight="1" x14ac:dyDescent="0.25">
      <c r="A516" s="156" t="s">
        <v>947</v>
      </c>
      <c r="B516" s="157">
        <v>171.18</v>
      </c>
      <c r="C516" s="158">
        <v>0</v>
      </c>
      <c r="D516" s="204">
        <f t="shared" si="27"/>
        <v>171.18</v>
      </c>
      <c r="E516" s="210">
        <f t="shared" si="26"/>
        <v>10</v>
      </c>
      <c r="F516" s="224">
        <f>+'1A-Per Credit'!$D$37</f>
        <v>161.18</v>
      </c>
      <c r="G516" s="72"/>
    </row>
    <row r="517" spans="1:7" ht="15.75" customHeight="1" x14ac:dyDescent="0.25">
      <c r="A517" s="156" t="s">
        <v>948</v>
      </c>
      <c r="B517" s="157">
        <v>171.18</v>
      </c>
      <c r="C517" s="158">
        <v>0</v>
      </c>
      <c r="D517" s="204">
        <f t="shared" si="27"/>
        <v>171.18</v>
      </c>
      <c r="E517" s="210">
        <f t="shared" si="26"/>
        <v>10</v>
      </c>
      <c r="F517" s="224">
        <f>+'1A-Per Credit'!$D$37</f>
        <v>161.18</v>
      </c>
      <c r="G517" s="72"/>
    </row>
    <row r="518" spans="1:7" ht="15.75" customHeight="1" x14ac:dyDescent="0.25">
      <c r="A518" s="175" t="s">
        <v>949</v>
      </c>
      <c r="B518" s="157">
        <v>231.18</v>
      </c>
      <c r="C518" s="158">
        <v>0</v>
      </c>
      <c r="D518" s="204">
        <f t="shared" si="27"/>
        <v>231.18</v>
      </c>
      <c r="E518" s="210">
        <f t="shared" ref="E518:E566" si="28">+D518-F518</f>
        <v>70</v>
      </c>
      <c r="F518" s="224">
        <f>+'1A-Per Credit'!$D$37</f>
        <v>161.18</v>
      </c>
      <c r="G518" s="72"/>
    </row>
    <row r="519" spans="1:7" ht="15.75" customHeight="1" x14ac:dyDescent="0.25">
      <c r="A519" s="175" t="s">
        <v>1046</v>
      </c>
      <c r="B519" s="157">
        <v>201.18</v>
      </c>
      <c r="C519" s="158">
        <v>0</v>
      </c>
      <c r="D519" s="204">
        <f t="shared" si="27"/>
        <v>201.18</v>
      </c>
      <c r="E519" s="210">
        <f t="shared" si="28"/>
        <v>40</v>
      </c>
      <c r="F519" s="224">
        <f>+'1A-Per Credit'!$D$37</f>
        <v>161.18</v>
      </c>
      <c r="G519" s="72"/>
    </row>
    <row r="520" spans="1:7" ht="15.75" customHeight="1" x14ac:dyDescent="0.25">
      <c r="A520" s="156" t="s">
        <v>950</v>
      </c>
      <c r="B520" s="157">
        <v>186.06</v>
      </c>
      <c r="C520" s="158">
        <v>0</v>
      </c>
      <c r="D520" s="204">
        <f t="shared" si="27"/>
        <v>186.06</v>
      </c>
      <c r="E520" s="210">
        <f t="shared" si="28"/>
        <v>24.879999999999995</v>
      </c>
      <c r="F520" s="224">
        <f>+'1A-Per Credit'!$D$37</f>
        <v>161.18</v>
      </c>
      <c r="G520" s="72"/>
    </row>
    <row r="521" spans="1:7" ht="15.75" customHeight="1" x14ac:dyDescent="0.25">
      <c r="A521" s="156" t="s">
        <v>1047</v>
      </c>
      <c r="B521" s="157">
        <v>171.18</v>
      </c>
      <c r="C521" s="158">
        <v>0</v>
      </c>
      <c r="D521" s="204">
        <f t="shared" si="27"/>
        <v>171.18</v>
      </c>
      <c r="E521" s="210">
        <f t="shared" si="28"/>
        <v>10</v>
      </c>
      <c r="F521" s="224">
        <f>+'1A-Per Credit'!$D$37</f>
        <v>161.18</v>
      </c>
      <c r="G521" s="72"/>
    </row>
    <row r="522" spans="1:7" ht="15.75" customHeight="1" x14ac:dyDescent="0.25">
      <c r="A522" s="175" t="s">
        <v>1048</v>
      </c>
      <c r="B522" s="157">
        <v>191.18</v>
      </c>
      <c r="C522" s="158">
        <v>0</v>
      </c>
      <c r="D522" s="204">
        <f t="shared" si="27"/>
        <v>191.18</v>
      </c>
      <c r="E522" s="210">
        <f t="shared" si="28"/>
        <v>30</v>
      </c>
      <c r="F522" s="224">
        <f>+'1A-Per Credit'!$D$37</f>
        <v>161.18</v>
      </c>
      <c r="G522" s="72"/>
    </row>
    <row r="523" spans="1:7" ht="15.75" customHeight="1" x14ac:dyDescent="0.25">
      <c r="A523" s="156" t="s">
        <v>951</v>
      </c>
      <c r="B523" s="157">
        <v>171.18</v>
      </c>
      <c r="C523" s="158">
        <v>0</v>
      </c>
      <c r="D523" s="204">
        <f t="shared" si="27"/>
        <v>171.18</v>
      </c>
      <c r="E523" s="210">
        <f t="shared" si="28"/>
        <v>10</v>
      </c>
      <c r="F523" s="224">
        <f>+'1A-Per Credit'!$D$37</f>
        <v>161.18</v>
      </c>
      <c r="G523" s="72"/>
    </row>
    <row r="524" spans="1:7" ht="15.75" customHeight="1" x14ac:dyDescent="0.25">
      <c r="A524" s="156" t="s">
        <v>952</v>
      </c>
      <c r="B524" s="157">
        <v>171.18</v>
      </c>
      <c r="C524" s="158">
        <v>0</v>
      </c>
      <c r="D524" s="204">
        <f t="shared" si="27"/>
        <v>171.18</v>
      </c>
      <c r="E524" s="210">
        <f t="shared" si="28"/>
        <v>10</v>
      </c>
      <c r="F524" s="224">
        <f>+'1A-Per Credit'!$D$37</f>
        <v>161.18</v>
      </c>
      <c r="G524" s="72"/>
    </row>
    <row r="525" spans="1:7" ht="15.75" customHeight="1" x14ac:dyDescent="0.25">
      <c r="A525" s="156" t="s">
        <v>1049</v>
      </c>
      <c r="B525" s="157">
        <v>178.62</v>
      </c>
      <c r="C525" s="158">
        <v>0</v>
      </c>
      <c r="D525" s="204">
        <f t="shared" si="27"/>
        <v>178.62</v>
      </c>
      <c r="E525" s="210">
        <f t="shared" si="28"/>
        <v>17.439999999999998</v>
      </c>
      <c r="F525" s="224">
        <f>+'1A-Per Credit'!$D$37</f>
        <v>161.18</v>
      </c>
      <c r="G525" s="72"/>
    </row>
    <row r="526" spans="1:7" ht="15.75" customHeight="1" x14ac:dyDescent="0.25">
      <c r="A526" s="156" t="s">
        <v>1050</v>
      </c>
      <c r="B526" s="157">
        <v>171.18</v>
      </c>
      <c r="C526" s="158">
        <v>0</v>
      </c>
      <c r="D526" s="204">
        <f t="shared" si="27"/>
        <v>171.18</v>
      </c>
      <c r="E526" s="210">
        <f t="shared" si="28"/>
        <v>10</v>
      </c>
      <c r="F526" s="224">
        <f>+'1A-Per Credit'!$D$37</f>
        <v>161.18</v>
      </c>
      <c r="G526" s="72"/>
    </row>
    <row r="527" spans="1:7" ht="15.75" customHeight="1" x14ac:dyDescent="0.25">
      <c r="A527" s="156" t="s">
        <v>953</v>
      </c>
      <c r="B527" s="157">
        <v>195.68</v>
      </c>
      <c r="C527" s="158">
        <v>0</v>
      </c>
      <c r="D527" s="204">
        <f t="shared" si="27"/>
        <v>195.68</v>
      </c>
      <c r="E527" s="210">
        <f t="shared" si="28"/>
        <v>34.5</v>
      </c>
      <c r="F527" s="224">
        <f>+'1A-Per Credit'!$D$37</f>
        <v>161.18</v>
      </c>
      <c r="G527" s="72"/>
    </row>
    <row r="528" spans="1:7" ht="15.75" customHeight="1" x14ac:dyDescent="0.25">
      <c r="A528" s="175" t="s">
        <v>954</v>
      </c>
      <c r="B528" s="157">
        <v>199.53</v>
      </c>
      <c r="C528" s="158">
        <v>0</v>
      </c>
      <c r="D528" s="204">
        <f t="shared" si="27"/>
        <v>199.53</v>
      </c>
      <c r="E528" s="210">
        <f t="shared" si="28"/>
        <v>38.349999999999994</v>
      </c>
      <c r="F528" s="224">
        <f>+'1A-Per Credit'!$D$37</f>
        <v>161.18</v>
      </c>
      <c r="G528" s="72"/>
    </row>
    <row r="529" spans="1:23" ht="15.75" customHeight="1" thickBot="1" x14ac:dyDescent="0.3">
      <c r="A529" s="151" t="s">
        <v>955</v>
      </c>
      <c r="B529" s="149">
        <v>192.43</v>
      </c>
      <c r="C529" s="150">
        <v>0</v>
      </c>
      <c r="D529" s="208">
        <f t="shared" si="27"/>
        <v>192.43</v>
      </c>
      <c r="E529" s="210">
        <f t="shared" si="28"/>
        <v>31.25</v>
      </c>
      <c r="F529" s="224">
        <f>+'1A-Per Credit'!$D$37</f>
        <v>161.18</v>
      </c>
      <c r="G529" s="72"/>
    </row>
    <row r="530" spans="1:23" ht="16.5" thickBot="1" x14ac:dyDescent="0.3">
      <c r="A530" s="122" t="s">
        <v>73</v>
      </c>
      <c r="B530" s="123"/>
      <c r="C530" s="123"/>
      <c r="D530" s="123"/>
      <c r="E530" s="200"/>
      <c r="F530" s="201"/>
      <c r="G530" s="72"/>
    </row>
    <row r="531" spans="1:23" ht="31.5" x14ac:dyDescent="0.25">
      <c r="A531" s="156" t="s">
        <v>956</v>
      </c>
      <c r="B531" s="157">
        <v>250</v>
      </c>
      <c r="C531" s="158">
        <v>0</v>
      </c>
      <c r="D531" s="205">
        <f t="shared" ref="D531:D537" si="29">B531+C531</f>
        <v>250</v>
      </c>
      <c r="E531" s="210">
        <f t="shared" si="28"/>
        <v>7</v>
      </c>
      <c r="F531" s="227">
        <f>+'1B-Banded'!$E$22</f>
        <v>243</v>
      </c>
      <c r="G531" s="71"/>
      <c r="H531" s="1"/>
      <c r="I531" s="1"/>
      <c r="J531" s="1"/>
      <c r="K531" s="1"/>
      <c r="L531" s="1"/>
      <c r="M531" s="1"/>
      <c r="N531" s="1"/>
      <c r="O531" s="1"/>
      <c r="P531" s="1"/>
      <c r="Q531" s="1"/>
      <c r="R531" s="1"/>
      <c r="S531" s="1"/>
      <c r="T531" s="1"/>
      <c r="U531" s="1"/>
      <c r="V531" s="1"/>
      <c r="W531" s="1"/>
    </row>
    <row r="532" spans="1:23" x14ac:dyDescent="0.25">
      <c r="A532" s="156" t="s">
        <v>957</v>
      </c>
      <c r="B532" s="157">
        <v>463</v>
      </c>
      <c r="C532" s="158">
        <v>14</v>
      </c>
      <c r="D532" s="205">
        <f t="shared" si="29"/>
        <v>477</v>
      </c>
      <c r="E532" s="210">
        <f t="shared" si="28"/>
        <v>74.5</v>
      </c>
      <c r="F532" s="227">
        <f>+'1C-Graduate '!$D$10</f>
        <v>402.5</v>
      </c>
      <c r="G532" s="152"/>
      <c r="H532" s="74"/>
      <c r="I532" s="74"/>
      <c r="J532" s="1"/>
      <c r="K532" s="1"/>
      <c r="L532" s="1"/>
      <c r="M532" s="1"/>
      <c r="N532" s="1"/>
      <c r="O532" s="1"/>
      <c r="P532" s="1"/>
      <c r="Q532" s="1"/>
      <c r="R532" s="1"/>
      <c r="S532" s="1"/>
      <c r="T532" s="1"/>
      <c r="U532" s="1"/>
      <c r="V532" s="1"/>
      <c r="W532" s="1"/>
    </row>
    <row r="533" spans="1:23" x14ac:dyDescent="0.25">
      <c r="A533" s="156" t="s">
        <v>958</v>
      </c>
      <c r="B533" s="157">
        <v>432.5</v>
      </c>
      <c r="C533" s="158">
        <v>0</v>
      </c>
      <c r="D533" s="205">
        <f t="shared" si="29"/>
        <v>432.5</v>
      </c>
      <c r="E533" s="210">
        <f t="shared" si="28"/>
        <v>189.5</v>
      </c>
      <c r="F533" s="227">
        <f>+'1B-Banded'!$E$22</f>
        <v>243</v>
      </c>
      <c r="G533" s="152"/>
      <c r="H533" s="74"/>
      <c r="I533" s="74"/>
      <c r="J533" s="1"/>
      <c r="K533" s="1"/>
      <c r="L533" s="1"/>
      <c r="M533" s="1"/>
      <c r="N533" s="1"/>
      <c r="O533" s="1"/>
      <c r="P533" s="1"/>
      <c r="Q533" s="1"/>
      <c r="R533" s="1"/>
      <c r="S533" s="1"/>
      <c r="T533" s="1"/>
      <c r="U533" s="1"/>
      <c r="V533" s="1"/>
      <c r="W533" s="1"/>
    </row>
    <row r="534" spans="1:23" x14ac:dyDescent="0.25">
      <c r="A534" s="156" t="s">
        <v>959</v>
      </c>
      <c r="B534" s="157">
        <v>306.5</v>
      </c>
      <c r="C534" s="158">
        <v>0</v>
      </c>
      <c r="D534" s="205">
        <f t="shared" si="29"/>
        <v>306.5</v>
      </c>
      <c r="E534" s="210">
        <f t="shared" si="28"/>
        <v>63.5</v>
      </c>
      <c r="F534" s="227">
        <f>+'1B-Banded'!$E$22</f>
        <v>243</v>
      </c>
      <c r="G534" s="72"/>
    </row>
    <row r="535" spans="1:23" x14ac:dyDescent="0.25">
      <c r="A535" s="156" t="s">
        <v>960</v>
      </c>
      <c r="B535" s="157">
        <v>258.5</v>
      </c>
      <c r="C535" s="158">
        <v>0</v>
      </c>
      <c r="D535" s="205">
        <f t="shared" si="29"/>
        <v>258.5</v>
      </c>
      <c r="E535" s="210">
        <f t="shared" si="28"/>
        <v>15.5</v>
      </c>
      <c r="F535" s="227">
        <f>+'1B-Banded'!$E$22</f>
        <v>243</v>
      </c>
      <c r="G535" s="72"/>
    </row>
    <row r="536" spans="1:23" x14ac:dyDescent="0.25">
      <c r="A536" s="156" t="s">
        <v>961</v>
      </c>
      <c r="B536" s="157">
        <v>258.5</v>
      </c>
      <c r="C536" s="158">
        <v>0</v>
      </c>
      <c r="D536" s="205">
        <f t="shared" si="29"/>
        <v>258.5</v>
      </c>
      <c r="E536" s="210">
        <f t="shared" si="28"/>
        <v>15.5</v>
      </c>
      <c r="F536" s="227">
        <f>+'1B-Banded'!$E$22</f>
        <v>243</v>
      </c>
      <c r="G536" s="72"/>
    </row>
    <row r="537" spans="1:23" ht="16.5" thickBot="1" x14ac:dyDescent="0.3">
      <c r="A537" s="156" t="s">
        <v>962</v>
      </c>
      <c r="B537" s="157">
        <v>246.1</v>
      </c>
      <c r="C537" s="158">
        <v>0</v>
      </c>
      <c r="D537" s="205">
        <f t="shared" si="29"/>
        <v>246.1</v>
      </c>
      <c r="E537" s="210">
        <f t="shared" si="28"/>
        <v>3.0999999999999943</v>
      </c>
      <c r="F537" s="227">
        <f>+'1B-Banded'!$E$22</f>
        <v>243</v>
      </c>
      <c r="G537" s="72"/>
    </row>
    <row r="538" spans="1:23" ht="16.5" thickBot="1" x14ac:dyDescent="0.3">
      <c r="A538" s="122" t="s">
        <v>38</v>
      </c>
      <c r="B538" s="123"/>
      <c r="C538" s="123"/>
      <c r="D538" s="123"/>
      <c r="E538" s="200"/>
      <c r="F538" s="201"/>
      <c r="G538" s="72"/>
    </row>
    <row r="539" spans="1:23" x14ac:dyDescent="0.25">
      <c r="A539" s="181" t="s">
        <v>964</v>
      </c>
      <c r="B539" s="157">
        <v>192.84</v>
      </c>
      <c r="C539" s="158">
        <v>0</v>
      </c>
      <c r="D539" s="204">
        <f t="shared" ref="D539:D554" si="30">B539+C539</f>
        <v>192.84</v>
      </c>
      <c r="E539" s="210">
        <f t="shared" si="28"/>
        <v>33.950000000000017</v>
      </c>
      <c r="F539" s="224">
        <f>+'1A-Per Credit'!$D$36</f>
        <v>158.88999999999999</v>
      </c>
      <c r="G539" s="72"/>
    </row>
    <row r="540" spans="1:23" x14ac:dyDescent="0.25">
      <c r="A540" s="181" t="s">
        <v>965</v>
      </c>
      <c r="B540" s="157">
        <v>192.84</v>
      </c>
      <c r="C540" s="158">
        <v>0</v>
      </c>
      <c r="D540" s="204">
        <f t="shared" si="30"/>
        <v>192.84</v>
      </c>
      <c r="E540" s="210">
        <f t="shared" si="28"/>
        <v>33.950000000000017</v>
      </c>
      <c r="F540" s="224">
        <f>+'1A-Per Credit'!$D$36</f>
        <v>158.88999999999999</v>
      </c>
      <c r="G540" s="72"/>
    </row>
    <row r="541" spans="1:23" x14ac:dyDescent="0.25">
      <c r="A541" s="181" t="s">
        <v>966</v>
      </c>
      <c r="B541" s="157">
        <v>192.84</v>
      </c>
      <c r="C541" s="158">
        <v>0</v>
      </c>
      <c r="D541" s="204">
        <f t="shared" si="30"/>
        <v>192.84</v>
      </c>
      <c r="E541" s="210">
        <f t="shared" si="28"/>
        <v>33.950000000000017</v>
      </c>
      <c r="F541" s="224">
        <f>+'1A-Per Credit'!$D$36</f>
        <v>158.88999999999999</v>
      </c>
      <c r="G541" s="72"/>
    </row>
    <row r="542" spans="1:23" x14ac:dyDescent="0.25">
      <c r="A542" s="181" t="s">
        <v>967</v>
      </c>
      <c r="B542" s="157">
        <v>192.84</v>
      </c>
      <c r="C542" s="158">
        <v>0</v>
      </c>
      <c r="D542" s="204">
        <f t="shared" si="30"/>
        <v>192.84</v>
      </c>
      <c r="E542" s="210">
        <f t="shared" si="28"/>
        <v>33.950000000000017</v>
      </c>
      <c r="F542" s="224">
        <f>+'1A-Per Credit'!$D$36</f>
        <v>158.88999999999999</v>
      </c>
      <c r="G542" s="72"/>
    </row>
    <row r="543" spans="1:23" x14ac:dyDescent="0.25">
      <c r="A543" s="181" t="s">
        <v>968</v>
      </c>
      <c r="B543" s="157">
        <v>192.84</v>
      </c>
      <c r="C543" s="158">
        <v>0</v>
      </c>
      <c r="D543" s="204">
        <f t="shared" si="30"/>
        <v>192.84</v>
      </c>
      <c r="E543" s="210">
        <f t="shared" si="28"/>
        <v>33.950000000000017</v>
      </c>
      <c r="F543" s="224">
        <f>+'1A-Per Credit'!$D$36</f>
        <v>158.88999999999999</v>
      </c>
      <c r="G543" s="72"/>
    </row>
    <row r="544" spans="1:23" x14ac:dyDescent="0.25">
      <c r="A544" s="181" t="s">
        <v>969</v>
      </c>
      <c r="B544" s="157">
        <v>192.84</v>
      </c>
      <c r="C544" s="158">
        <v>0</v>
      </c>
      <c r="D544" s="204">
        <f t="shared" si="30"/>
        <v>192.84</v>
      </c>
      <c r="E544" s="210">
        <f t="shared" si="28"/>
        <v>33.950000000000017</v>
      </c>
      <c r="F544" s="224">
        <f>+'1A-Per Credit'!$D$36</f>
        <v>158.88999999999999</v>
      </c>
      <c r="G544" s="72"/>
    </row>
    <row r="545" spans="1:7" x14ac:dyDescent="0.25">
      <c r="A545" s="181" t="s">
        <v>970</v>
      </c>
      <c r="B545" s="157">
        <v>192.84</v>
      </c>
      <c r="C545" s="158">
        <v>0</v>
      </c>
      <c r="D545" s="204">
        <f t="shared" si="30"/>
        <v>192.84</v>
      </c>
      <c r="E545" s="210">
        <f t="shared" si="28"/>
        <v>33.950000000000017</v>
      </c>
      <c r="F545" s="224">
        <f>+'1A-Per Credit'!$D$36</f>
        <v>158.88999999999999</v>
      </c>
      <c r="G545" s="72"/>
    </row>
    <row r="546" spans="1:7" x14ac:dyDescent="0.25">
      <c r="A546" s="181" t="s">
        <v>971</v>
      </c>
      <c r="B546" s="157">
        <v>192.84</v>
      </c>
      <c r="C546" s="158">
        <v>0</v>
      </c>
      <c r="D546" s="204">
        <f t="shared" si="30"/>
        <v>192.84</v>
      </c>
      <c r="E546" s="210">
        <f t="shared" si="28"/>
        <v>33.950000000000017</v>
      </c>
      <c r="F546" s="224">
        <f>+'1A-Per Credit'!$D$36</f>
        <v>158.88999999999999</v>
      </c>
      <c r="G546" s="72"/>
    </row>
    <row r="547" spans="1:7" x14ac:dyDescent="0.25">
      <c r="A547" s="181" t="s">
        <v>972</v>
      </c>
      <c r="B547" s="157">
        <v>192.84</v>
      </c>
      <c r="C547" s="158">
        <v>0</v>
      </c>
      <c r="D547" s="204">
        <f t="shared" si="30"/>
        <v>192.84</v>
      </c>
      <c r="E547" s="210">
        <f t="shared" si="28"/>
        <v>33.950000000000017</v>
      </c>
      <c r="F547" s="224">
        <f>+'1A-Per Credit'!$D$36</f>
        <v>158.88999999999999</v>
      </c>
      <c r="G547" s="72"/>
    </row>
    <row r="548" spans="1:7" ht="15.75" customHeight="1" x14ac:dyDescent="0.25">
      <c r="A548" s="156" t="s">
        <v>973</v>
      </c>
      <c r="B548" s="157">
        <v>192.84</v>
      </c>
      <c r="C548" s="158">
        <v>0</v>
      </c>
      <c r="D548" s="204">
        <f t="shared" si="30"/>
        <v>192.84</v>
      </c>
      <c r="E548" s="210">
        <f t="shared" si="28"/>
        <v>33.950000000000017</v>
      </c>
      <c r="F548" s="224">
        <f>+'1A-Per Credit'!$D$36</f>
        <v>158.88999999999999</v>
      </c>
      <c r="G548" s="72"/>
    </row>
    <row r="549" spans="1:7" x14ac:dyDescent="0.25">
      <c r="A549" s="181" t="s">
        <v>974</v>
      </c>
      <c r="B549" s="157">
        <v>192.84</v>
      </c>
      <c r="C549" s="158">
        <v>0</v>
      </c>
      <c r="D549" s="204">
        <f t="shared" si="30"/>
        <v>192.84</v>
      </c>
      <c r="E549" s="210">
        <f t="shared" si="28"/>
        <v>33.950000000000017</v>
      </c>
      <c r="F549" s="224">
        <f>+'1A-Per Credit'!$D$36</f>
        <v>158.88999999999999</v>
      </c>
      <c r="G549" s="72"/>
    </row>
    <row r="550" spans="1:7" x14ac:dyDescent="0.25">
      <c r="A550" s="181" t="s">
        <v>975</v>
      </c>
      <c r="B550" s="157">
        <v>192.84</v>
      </c>
      <c r="C550" s="158">
        <v>0</v>
      </c>
      <c r="D550" s="204">
        <f t="shared" si="30"/>
        <v>192.84</v>
      </c>
      <c r="E550" s="210">
        <f t="shared" si="28"/>
        <v>33.950000000000017</v>
      </c>
      <c r="F550" s="224">
        <f>+'1A-Per Credit'!$D$36</f>
        <v>158.88999999999999</v>
      </c>
      <c r="G550" s="72"/>
    </row>
    <row r="551" spans="1:7" x14ac:dyDescent="0.25">
      <c r="A551" s="181" t="s">
        <v>976</v>
      </c>
      <c r="B551" s="157">
        <v>192.84</v>
      </c>
      <c r="C551" s="158">
        <v>0</v>
      </c>
      <c r="D551" s="204">
        <f t="shared" si="30"/>
        <v>192.84</v>
      </c>
      <c r="E551" s="210">
        <f t="shared" si="28"/>
        <v>33.950000000000017</v>
      </c>
      <c r="F551" s="224">
        <f>+'1A-Per Credit'!$D$36</f>
        <v>158.88999999999999</v>
      </c>
      <c r="G551" s="72"/>
    </row>
    <row r="552" spans="1:7" x14ac:dyDescent="0.25">
      <c r="A552" s="181" t="s">
        <v>977</v>
      </c>
      <c r="B552" s="157">
        <v>192.84</v>
      </c>
      <c r="C552" s="158">
        <v>0</v>
      </c>
      <c r="D552" s="204">
        <f t="shared" si="30"/>
        <v>192.84</v>
      </c>
      <c r="E552" s="210">
        <f t="shared" si="28"/>
        <v>33.950000000000017</v>
      </c>
      <c r="F552" s="224">
        <f>+'1A-Per Credit'!$D$36</f>
        <v>158.88999999999999</v>
      </c>
      <c r="G552" s="72"/>
    </row>
    <row r="553" spans="1:7" x14ac:dyDescent="0.25">
      <c r="A553" s="181" t="s">
        <v>978</v>
      </c>
      <c r="B553" s="157">
        <v>192.84</v>
      </c>
      <c r="C553" s="158">
        <v>0</v>
      </c>
      <c r="D553" s="204">
        <f t="shared" si="30"/>
        <v>192.84</v>
      </c>
      <c r="E553" s="210">
        <f t="shared" si="28"/>
        <v>33.950000000000017</v>
      </c>
      <c r="F553" s="224">
        <f>+'1A-Per Credit'!$D$36</f>
        <v>158.88999999999999</v>
      </c>
      <c r="G553" s="72"/>
    </row>
    <row r="554" spans="1:7" ht="16.5" thickBot="1" x14ac:dyDescent="0.3">
      <c r="A554" s="181" t="s">
        <v>979</v>
      </c>
      <c r="B554" s="157">
        <v>192.84</v>
      </c>
      <c r="C554" s="158">
        <v>0</v>
      </c>
      <c r="D554" s="204">
        <f t="shared" si="30"/>
        <v>192.84</v>
      </c>
      <c r="E554" s="210">
        <f t="shared" si="28"/>
        <v>33.950000000000017</v>
      </c>
      <c r="F554" s="224">
        <f>+'1A-Per Credit'!$D$36</f>
        <v>158.88999999999999</v>
      </c>
      <c r="G554" s="72"/>
    </row>
    <row r="555" spans="1:7" ht="16.5" thickBot="1" x14ac:dyDescent="0.3">
      <c r="A555" s="122" t="s">
        <v>30</v>
      </c>
      <c r="B555" s="123"/>
      <c r="C555" s="123"/>
      <c r="D555" s="123"/>
      <c r="E555" s="200"/>
      <c r="F555" s="201"/>
      <c r="G555" s="72"/>
    </row>
    <row r="556" spans="1:7" x14ac:dyDescent="0.25">
      <c r="A556" s="156" t="s">
        <v>980</v>
      </c>
      <c r="B556" s="157">
        <v>273.83999999999997</v>
      </c>
      <c r="C556" s="158">
        <v>0</v>
      </c>
      <c r="D556" s="204">
        <f t="shared" ref="D556:D566" si="31">B556+C556</f>
        <v>273.83999999999997</v>
      </c>
      <c r="E556" s="210">
        <f t="shared" si="28"/>
        <v>116.21999999999997</v>
      </c>
      <c r="F556" s="224">
        <f>+'1A-Per Credit'!$D$28</f>
        <v>157.62</v>
      </c>
      <c r="G556" s="72"/>
    </row>
    <row r="557" spans="1:7" x14ac:dyDescent="0.25">
      <c r="A557" s="156" t="s">
        <v>981</v>
      </c>
      <c r="B557" s="157">
        <v>273.83999999999997</v>
      </c>
      <c r="C557" s="158">
        <v>0</v>
      </c>
      <c r="D557" s="204">
        <f t="shared" si="31"/>
        <v>273.83999999999997</v>
      </c>
      <c r="E557" s="210">
        <f t="shared" si="28"/>
        <v>116.21999999999997</v>
      </c>
      <c r="F557" s="224">
        <f>+'1A-Per Credit'!$D$28</f>
        <v>157.62</v>
      </c>
      <c r="G557" s="72"/>
    </row>
    <row r="558" spans="1:7" x14ac:dyDescent="0.25">
      <c r="A558" s="156" t="s">
        <v>982</v>
      </c>
      <c r="B558" s="157">
        <v>350.75</v>
      </c>
      <c r="C558" s="158">
        <v>0</v>
      </c>
      <c r="D558" s="204">
        <f t="shared" si="31"/>
        <v>350.75</v>
      </c>
      <c r="E558" s="210">
        <f t="shared" si="28"/>
        <v>193.13</v>
      </c>
      <c r="F558" s="224">
        <f>+'1A-Per Credit'!$D$28</f>
        <v>157.62</v>
      </c>
      <c r="G558" s="72"/>
    </row>
    <row r="559" spans="1:7" x14ac:dyDescent="0.25">
      <c r="A559" s="156" t="s">
        <v>983</v>
      </c>
      <c r="B559" s="157">
        <v>350.75</v>
      </c>
      <c r="C559" s="158">
        <v>0</v>
      </c>
      <c r="D559" s="204">
        <f t="shared" si="31"/>
        <v>350.75</v>
      </c>
      <c r="E559" s="210">
        <f t="shared" si="28"/>
        <v>193.13</v>
      </c>
      <c r="F559" s="224">
        <f>+'1A-Per Credit'!$D$28</f>
        <v>157.62</v>
      </c>
      <c r="G559" s="72"/>
    </row>
    <row r="560" spans="1:7" x14ac:dyDescent="0.25">
      <c r="A560" s="156" t="s">
        <v>984</v>
      </c>
      <c r="B560" s="157">
        <v>350.75</v>
      </c>
      <c r="C560" s="158">
        <v>0</v>
      </c>
      <c r="D560" s="204">
        <f t="shared" si="31"/>
        <v>350.75</v>
      </c>
      <c r="E560" s="210">
        <f t="shared" si="28"/>
        <v>193.13</v>
      </c>
      <c r="F560" s="224">
        <f>+'1A-Per Credit'!$D$28</f>
        <v>157.62</v>
      </c>
      <c r="G560" s="72"/>
    </row>
    <row r="561" spans="1:7" x14ac:dyDescent="0.25">
      <c r="A561" s="156" t="s">
        <v>985</v>
      </c>
      <c r="B561" s="157">
        <v>350.75</v>
      </c>
      <c r="C561" s="158">
        <v>0</v>
      </c>
      <c r="D561" s="205">
        <f t="shared" si="31"/>
        <v>350.75</v>
      </c>
      <c r="E561" s="210">
        <f t="shared" si="28"/>
        <v>193.13</v>
      </c>
      <c r="F561" s="224">
        <f>+'1A-Per Credit'!$D$28</f>
        <v>157.62</v>
      </c>
      <c r="G561" s="72"/>
    </row>
    <row r="562" spans="1:7" x14ac:dyDescent="0.25">
      <c r="A562" s="156" t="s">
        <v>986</v>
      </c>
      <c r="B562" s="157">
        <v>273.83999999999997</v>
      </c>
      <c r="C562" s="158">
        <v>0</v>
      </c>
      <c r="D562" s="205">
        <f t="shared" si="31"/>
        <v>273.83999999999997</v>
      </c>
      <c r="E562" s="210">
        <f t="shared" si="28"/>
        <v>116.21999999999997</v>
      </c>
      <c r="F562" s="224">
        <f>+'1A-Per Credit'!$D$28</f>
        <v>157.62</v>
      </c>
      <c r="G562" s="72"/>
    </row>
    <row r="563" spans="1:7" x14ac:dyDescent="0.25">
      <c r="A563" s="156" t="s">
        <v>987</v>
      </c>
      <c r="B563" s="157">
        <v>213.06</v>
      </c>
      <c r="C563" s="158">
        <v>0</v>
      </c>
      <c r="D563" s="205">
        <f t="shared" si="31"/>
        <v>213.06</v>
      </c>
      <c r="E563" s="210">
        <f t="shared" si="28"/>
        <v>55.44</v>
      </c>
      <c r="F563" s="224">
        <f>+'1A-Per Credit'!$D$28</f>
        <v>157.62</v>
      </c>
      <c r="G563" s="72"/>
    </row>
    <row r="564" spans="1:7" x14ac:dyDescent="0.25">
      <c r="A564" s="156" t="s">
        <v>988</v>
      </c>
      <c r="B564" s="157">
        <v>213.06</v>
      </c>
      <c r="C564" s="158">
        <v>0</v>
      </c>
      <c r="D564" s="205">
        <f t="shared" si="31"/>
        <v>213.06</v>
      </c>
      <c r="E564" s="210">
        <f t="shared" si="28"/>
        <v>55.44</v>
      </c>
      <c r="F564" s="224">
        <f>+'1A-Per Credit'!$D$28</f>
        <v>157.62</v>
      </c>
      <c r="G564" s="72"/>
    </row>
    <row r="565" spans="1:7" x14ac:dyDescent="0.25">
      <c r="A565" s="156" t="s">
        <v>989</v>
      </c>
      <c r="B565" s="157">
        <v>213.06</v>
      </c>
      <c r="C565" s="158">
        <v>0</v>
      </c>
      <c r="D565" s="205">
        <f t="shared" si="31"/>
        <v>213.06</v>
      </c>
      <c r="E565" s="210">
        <f t="shared" si="28"/>
        <v>55.44</v>
      </c>
      <c r="F565" s="224">
        <f>+'1A-Per Credit'!$D$28</f>
        <v>157.62</v>
      </c>
      <c r="G565" s="72"/>
    </row>
    <row r="566" spans="1:7" ht="16.5" thickBot="1" x14ac:dyDescent="0.3">
      <c r="A566" s="156" t="s">
        <v>990</v>
      </c>
      <c r="B566" s="157">
        <v>269.06</v>
      </c>
      <c r="C566" s="158">
        <v>0</v>
      </c>
      <c r="D566" s="205">
        <f t="shared" si="31"/>
        <v>269.06</v>
      </c>
      <c r="E566" s="210">
        <f t="shared" si="28"/>
        <v>111.44</v>
      </c>
      <c r="F566" s="224">
        <f>+'1A-Per Credit'!$D$28</f>
        <v>157.62</v>
      </c>
      <c r="G566" s="72"/>
    </row>
    <row r="567" spans="1:7" ht="16.5" thickBot="1" x14ac:dyDescent="0.3">
      <c r="A567" s="122" t="s">
        <v>66</v>
      </c>
      <c r="B567" s="123"/>
      <c r="C567" s="123"/>
      <c r="D567" s="123"/>
      <c r="E567" s="200"/>
      <c r="F567" s="201"/>
    </row>
  </sheetData>
  <sortState ref="A54:XFD92">
    <sortCondition ref="A54:A92"/>
  </sortState>
  <pageMargins left="0.7" right="0.7" top="0.75" bottom="0.75" header="0.3" footer="0.3"/>
  <pageSetup scale="79" fitToHeight="0" orientation="portrait" r:id="rId1"/>
  <headerFooter alignWithMargins="0">
    <oddHeader>&amp;RAttachment 1D</oddHeader>
  </headerFooter>
  <rowBreaks count="3" manualBreakCount="3">
    <brk id="340" max="5" man="1"/>
    <brk id="389" max="5" man="1"/>
    <brk id="537"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BT66"/>
  <sheetViews>
    <sheetView zoomScaleNormal="100" workbookViewId="0">
      <selection activeCell="G42" sqref="G42:J58"/>
    </sheetView>
  </sheetViews>
  <sheetFormatPr defaultRowHeight="15.75" x14ac:dyDescent="0.25"/>
  <cols>
    <col min="1" max="1" width="55.42578125" style="58" bestFit="1" customWidth="1"/>
    <col min="2" max="2" width="16.28515625" style="48" bestFit="1" customWidth="1"/>
    <col min="3" max="3" width="16.28515625" style="1" bestFit="1" customWidth="1"/>
    <col min="4" max="4" width="2.140625" style="1" customWidth="1"/>
    <col min="5" max="6" width="10" style="18" bestFit="1" customWidth="1"/>
    <col min="7" max="7" width="9.140625" style="18"/>
    <col min="8" max="8" width="10" style="18" bestFit="1" customWidth="1"/>
    <col min="9" max="72" width="9.140625" style="18"/>
    <col min="73" max="254" width="9.140625" style="1"/>
    <col min="255" max="255" width="28.42578125" style="1" customWidth="1"/>
    <col min="256" max="256" width="12.140625" style="1" customWidth="1"/>
    <col min="257" max="257" width="11.85546875" style="1" customWidth="1"/>
    <col min="258" max="258" width="2.140625" style="1" customWidth="1"/>
    <col min="259" max="259" width="12.42578125" style="1" bestFit="1" customWidth="1"/>
    <col min="260" max="260" width="15.7109375" style="1" customWidth="1"/>
    <col min="261" max="510" width="9.140625" style="1"/>
    <col min="511" max="511" width="28.42578125" style="1" customWidth="1"/>
    <col min="512" max="512" width="12.140625" style="1" customWidth="1"/>
    <col min="513" max="513" width="11.85546875" style="1" customWidth="1"/>
    <col min="514" max="514" width="2.140625" style="1" customWidth="1"/>
    <col min="515" max="515" width="12.42578125" style="1" bestFit="1" customWidth="1"/>
    <col min="516" max="516" width="15.7109375" style="1" customWidth="1"/>
    <col min="517" max="766" width="9.140625" style="1"/>
    <col min="767" max="767" width="28.42578125" style="1" customWidth="1"/>
    <col min="768" max="768" width="12.140625" style="1" customWidth="1"/>
    <col min="769" max="769" width="11.85546875" style="1" customWidth="1"/>
    <col min="770" max="770" width="2.140625" style="1" customWidth="1"/>
    <col min="771" max="771" width="12.42578125" style="1" bestFit="1" customWidth="1"/>
    <col min="772" max="772" width="15.7109375" style="1" customWidth="1"/>
    <col min="773" max="1022" width="9.140625" style="1"/>
    <col min="1023" max="1023" width="28.42578125" style="1" customWidth="1"/>
    <col min="1024" max="1024" width="12.140625" style="1" customWidth="1"/>
    <col min="1025" max="1025" width="11.85546875" style="1" customWidth="1"/>
    <col min="1026" max="1026" width="2.140625" style="1" customWidth="1"/>
    <col min="1027" max="1027" width="12.42578125" style="1" bestFit="1" customWidth="1"/>
    <col min="1028" max="1028" width="15.7109375" style="1" customWidth="1"/>
    <col min="1029" max="1278" width="9.140625" style="1"/>
    <col min="1279" max="1279" width="28.42578125" style="1" customWidth="1"/>
    <col min="1280" max="1280" width="12.140625" style="1" customWidth="1"/>
    <col min="1281" max="1281" width="11.85546875" style="1" customWidth="1"/>
    <col min="1282" max="1282" width="2.140625" style="1" customWidth="1"/>
    <col min="1283" max="1283" width="12.42578125" style="1" bestFit="1" customWidth="1"/>
    <col min="1284" max="1284" width="15.7109375" style="1" customWidth="1"/>
    <col min="1285" max="1534" width="9.140625" style="1"/>
    <col min="1535" max="1535" width="28.42578125" style="1" customWidth="1"/>
    <col min="1536" max="1536" width="12.140625" style="1" customWidth="1"/>
    <col min="1537" max="1537" width="11.85546875" style="1" customWidth="1"/>
    <col min="1538" max="1538" width="2.140625" style="1" customWidth="1"/>
    <col min="1539" max="1539" width="12.42578125" style="1" bestFit="1" customWidth="1"/>
    <col min="1540" max="1540" width="15.7109375" style="1" customWidth="1"/>
    <col min="1541" max="1790" width="9.140625" style="1"/>
    <col min="1791" max="1791" width="28.42578125" style="1" customWidth="1"/>
    <col min="1792" max="1792" width="12.140625" style="1" customWidth="1"/>
    <col min="1793" max="1793" width="11.85546875" style="1" customWidth="1"/>
    <col min="1794" max="1794" width="2.140625" style="1" customWidth="1"/>
    <col min="1795" max="1795" width="12.42578125" style="1" bestFit="1" customWidth="1"/>
    <col min="1796" max="1796" width="15.7109375" style="1" customWidth="1"/>
    <col min="1797" max="2046" width="9.140625" style="1"/>
    <col min="2047" max="2047" width="28.42578125" style="1" customWidth="1"/>
    <col min="2048" max="2048" width="12.140625" style="1" customWidth="1"/>
    <col min="2049" max="2049" width="11.85546875" style="1" customWidth="1"/>
    <col min="2050" max="2050" width="2.140625" style="1" customWidth="1"/>
    <col min="2051" max="2051" width="12.42578125" style="1" bestFit="1" customWidth="1"/>
    <col min="2052" max="2052" width="15.7109375" style="1" customWidth="1"/>
    <col min="2053" max="2302" width="9.140625" style="1"/>
    <col min="2303" max="2303" width="28.42578125" style="1" customWidth="1"/>
    <col min="2304" max="2304" width="12.140625" style="1" customWidth="1"/>
    <col min="2305" max="2305" width="11.85546875" style="1" customWidth="1"/>
    <col min="2306" max="2306" width="2.140625" style="1" customWidth="1"/>
    <col min="2307" max="2307" width="12.42578125" style="1" bestFit="1" customWidth="1"/>
    <col min="2308" max="2308" width="15.7109375" style="1" customWidth="1"/>
    <col min="2309" max="2558" width="9.140625" style="1"/>
    <col min="2559" max="2559" width="28.42578125" style="1" customWidth="1"/>
    <col min="2560" max="2560" width="12.140625" style="1" customWidth="1"/>
    <col min="2561" max="2561" width="11.85546875" style="1" customWidth="1"/>
    <col min="2562" max="2562" width="2.140625" style="1" customWidth="1"/>
    <col min="2563" max="2563" width="12.42578125" style="1" bestFit="1" customWidth="1"/>
    <col min="2564" max="2564" width="15.7109375" style="1" customWidth="1"/>
    <col min="2565" max="2814" width="9.140625" style="1"/>
    <col min="2815" max="2815" width="28.42578125" style="1" customWidth="1"/>
    <col min="2816" max="2816" width="12.140625" style="1" customWidth="1"/>
    <col min="2817" max="2817" width="11.85546875" style="1" customWidth="1"/>
    <col min="2818" max="2818" width="2.140625" style="1" customWidth="1"/>
    <col min="2819" max="2819" width="12.42578125" style="1" bestFit="1" customWidth="1"/>
    <col min="2820" max="2820" width="15.7109375" style="1" customWidth="1"/>
    <col min="2821" max="3070" width="9.140625" style="1"/>
    <col min="3071" max="3071" width="28.42578125" style="1" customWidth="1"/>
    <col min="3072" max="3072" width="12.140625" style="1" customWidth="1"/>
    <col min="3073" max="3073" width="11.85546875" style="1" customWidth="1"/>
    <col min="3074" max="3074" width="2.140625" style="1" customWidth="1"/>
    <col min="3075" max="3075" width="12.42578125" style="1" bestFit="1" customWidth="1"/>
    <col min="3076" max="3076" width="15.7109375" style="1" customWidth="1"/>
    <col min="3077" max="3326" width="9.140625" style="1"/>
    <col min="3327" max="3327" width="28.42578125" style="1" customWidth="1"/>
    <col min="3328" max="3328" width="12.140625" style="1" customWidth="1"/>
    <col min="3329" max="3329" width="11.85546875" style="1" customWidth="1"/>
    <col min="3330" max="3330" width="2.140625" style="1" customWidth="1"/>
    <col min="3331" max="3331" width="12.42578125" style="1" bestFit="1" customWidth="1"/>
    <col min="3332" max="3332" width="15.7109375" style="1" customWidth="1"/>
    <col min="3333" max="3582" width="9.140625" style="1"/>
    <col min="3583" max="3583" width="28.42578125" style="1" customWidth="1"/>
    <col min="3584" max="3584" width="12.140625" style="1" customWidth="1"/>
    <col min="3585" max="3585" width="11.85546875" style="1" customWidth="1"/>
    <col min="3586" max="3586" width="2.140625" style="1" customWidth="1"/>
    <col min="3587" max="3587" width="12.42578125" style="1" bestFit="1" customWidth="1"/>
    <col min="3588" max="3588" width="15.7109375" style="1" customWidth="1"/>
    <col min="3589" max="3838" width="9.140625" style="1"/>
    <col min="3839" max="3839" width="28.42578125" style="1" customWidth="1"/>
    <col min="3840" max="3840" width="12.140625" style="1" customWidth="1"/>
    <col min="3841" max="3841" width="11.85546875" style="1" customWidth="1"/>
    <col min="3842" max="3842" width="2.140625" style="1" customWidth="1"/>
    <col min="3843" max="3843" width="12.42578125" style="1" bestFit="1" customWidth="1"/>
    <col min="3844" max="3844" width="15.7109375" style="1" customWidth="1"/>
    <col min="3845" max="4094" width="9.140625" style="1"/>
    <col min="4095" max="4095" width="28.42578125" style="1" customWidth="1"/>
    <col min="4096" max="4096" width="12.140625" style="1" customWidth="1"/>
    <col min="4097" max="4097" width="11.85546875" style="1" customWidth="1"/>
    <col min="4098" max="4098" width="2.140625" style="1" customWidth="1"/>
    <col min="4099" max="4099" width="12.42578125" style="1" bestFit="1" customWidth="1"/>
    <col min="4100" max="4100" width="15.7109375" style="1" customWidth="1"/>
    <col min="4101" max="4350" width="9.140625" style="1"/>
    <col min="4351" max="4351" width="28.42578125" style="1" customWidth="1"/>
    <col min="4352" max="4352" width="12.140625" style="1" customWidth="1"/>
    <col min="4353" max="4353" width="11.85546875" style="1" customWidth="1"/>
    <col min="4354" max="4354" width="2.140625" style="1" customWidth="1"/>
    <col min="4355" max="4355" width="12.42578125" style="1" bestFit="1" customWidth="1"/>
    <col min="4356" max="4356" width="15.7109375" style="1" customWidth="1"/>
    <col min="4357" max="4606" width="9.140625" style="1"/>
    <col min="4607" max="4607" width="28.42578125" style="1" customWidth="1"/>
    <col min="4608" max="4608" width="12.140625" style="1" customWidth="1"/>
    <col min="4609" max="4609" width="11.85546875" style="1" customWidth="1"/>
    <col min="4610" max="4610" width="2.140625" style="1" customWidth="1"/>
    <col min="4611" max="4611" width="12.42578125" style="1" bestFit="1" customWidth="1"/>
    <col min="4612" max="4612" width="15.7109375" style="1" customWidth="1"/>
    <col min="4613" max="4862" width="9.140625" style="1"/>
    <col min="4863" max="4863" width="28.42578125" style="1" customWidth="1"/>
    <col min="4864" max="4864" width="12.140625" style="1" customWidth="1"/>
    <col min="4865" max="4865" width="11.85546875" style="1" customWidth="1"/>
    <col min="4866" max="4866" width="2.140625" style="1" customWidth="1"/>
    <col min="4867" max="4867" width="12.42578125" style="1" bestFit="1" customWidth="1"/>
    <col min="4868" max="4868" width="15.7109375" style="1" customWidth="1"/>
    <col min="4869" max="5118" width="9.140625" style="1"/>
    <col min="5119" max="5119" width="28.42578125" style="1" customWidth="1"/>
    <col min="5120" max="5120" width="12.140625" style="1" customWidth="1"/>
    <col min="5121" max="5121" width="11.85546875" style="1" customWidth="1"/>
    <col min="5122" max="5122" width="2.140625" style="1" customWidth="1"/>
    <col min="5123" max="5123" width="12.42578125" style="1" bestFit="1" customWidth="1"/>
    <col min="5124" max="5124" width="15.7109375" style="1" customWidth="1"/>
    <col min="5125" max="5374" width="9.140625" style="1"/>
    <col min="5375" max="5375" width="28.42578125" style="1" customWidth="1"/>
    <col min="5376" max="5376" width="12.140625" style="1" customWidth="1"/>
    <col min="5377" max="5377" width="11.85546875" style="1" customWidth="1"/>
    <col min="5378" max="5378" width="2.140625" style="1" customWidth="1"/>
    <col min="5379" max="5379" width="12.42578125" style="1" bestFit="1" customWidth="1"/>
    <col min="5380" max="5380" width="15.7109375" style="1" customWidth="1"/>
    <col min="5381" max="5630" width="9.140625" style="1"/>
    <col min="5631" max="5631" width="28.42578125" style="1" customWidth="1"/>
    <col min="5632" max="5632" width="12.140625" style="1" customWidth="1"/>
    <col min="5633" max="5633" width="11.85546875" style="1" customWidth="1"/>
    <col min="5634" max="5634" width="2.140625" style="1" customWidth="1"/>
    <col min="5635" max="5635" width="12.42578125" style="1" bestFit="1" customWidth="1"/>
    <col min="5636" max="5636" width="15.7109375" style="1" customWidth="1"/>
    <col min="5637" max="5886" width="9.140625" style="1"/>
    <col min="5887" max="5887" width="28.42578125" style="1" customWidth="1"/>
    <col min="5888" max="5888" width="12.140625" style="1" customWidth="1"/>
    <col min="5889" max="5889" width="11.85546875" style="1" customWidth="1"/>
    <col min="5890" max="5890" width="2.140625" style="1" customWidth="1"/>
    <col min="5891" max="5891" width="12.42578125" style="1" bestFit="1" customWidth="1"/>
    <col min="5892" max="5892" width="15.7109375" style="1" customWidth="1"/>
    <col min="5893" max="6142" width="9.140625" style="1"/>
    <col min="6143" max="6143" width="28.42578125" style="1" customWidth="1"/>
    <col min="6144" max="6144" width="12.140625" style="1" customWidth="1"/>
    <col min="6145" max="6145" width="11.85546875" style="1" customWidth="1"/>
    <col min="6146" max="6146" width="2.140625" style="1" customWidth="1"/>
    <col min="6147" max="6147" width="12.42578125" style="1" bestFit="1" customWidth="1"/>
    <col min="6148" max="6148" width="15.7109375" style="1" customWidth="1"/>
    <col min="6149" max="6398" width="9.140625" style="1"/>
    <col min="6399" max="6399" width="28.42578125" style="1" customWidth="1"/>
    <col min="6400" max="6400" width="12.140625" style="1" customWidth="1"/>
    <col min="6401" max="6401" width="11.85546875" style="1" customWidth="1"/>
    <col min="6402" max="6402" width="2.140625" style="1" customWidth="1"/>
    <col min="6403" max="6403" width="12.42578125" style="1" bestFit="1" customWidth="1"/>
    <col min="6404" max="6404" width="15.7109375" style="1" customWidth="1"/>
    <col min="6405" max="6654" width="9.140625" style="1"/>
    <col min="6655" max="6655" width="28.42578125" style="1" customWidth="1"/>
    <col min="6656" max="6656" width="12.140625" style="1" customWidth="1"/>
    <col min="6657" max="6657" width="11.85546875" style="1" customWidth="1"/>
    <col min="6658" max="6658" width="2.140625" style="1" customWidth="1"/>
    <col min="6659" max="6659" width="12.42578125" style="1" bestFit="1" customWidth="1"/>
    <col min="6660" max="6660" width="15.7109375" style="1" customWidth="1"/>
    <col min="6661" max="6910" width="9.140625" style="1"/>
    <col min="6911" max="6911" width="28.42578125" style="1" customWidth="1"/>
    <col min="6912" max="6912" width="12.140625" style="1" customWidth="1"/>
    <col min="6913" max="6913" width="11.85546875" style="1" customWidth="1"/>
    <col min="6914" max="6914" width="2.140625" style="1" customWidth="1"/>
    <col min="6915" max="6915" width="12.42578125" style="1" bestFit="1" customWidth="1"/>
    <col min="6916" max="6916" width="15.7109375" style="1" customWidth="1"/>
    <col min="6917" max="7166" width="9.140625" style="1"/>
    <col min="7167" max="7167" width="28.42578125" style="1" customWidth="1"/>
    <col min="7168" max="7168" width="12.140625" style="1" customWidth="1"/>
    <col min="7169" max="7169" width="11.85546875" style="1" customWidth="1"/>
    <col min="7170" max="7170" width="2.140625" style="1" customWidth="1"/>
    <col min="7171" max="7171" width="12.42578125" style="1" bestFit="1" customWidth="1"/>
    <col min="7172" max="7172" width="15.7109375" style="1" customWidth="1"/>
    <col min="7173" max="7422" width="9.140625" style="1"/>
    <col min="7423" max="7423" width="28.42578125" style="1" customWidth="1"/>
    <col min="7424" max="7424" width="12.140625" style="1" customWidth="1"/>
    <col min="7425" max="7425" width="11.85546875" style="1" customWidth="1"/>
    <col min="7426" max="7426" width="2.140625" style="1" customWidth="1"/>
    <col min="7427" max="7427" width="12.42578125" style="1" bestFit="1" customWidth="1"/>
    <col min="7428" max="7428" width="15.7109375" style="1" customWidth="1"/>
    <col min="7429" max="7678" width="9.140625" style="1"/>
    <col min="7679" max="7679" width="28.42578125" style="1" customWidth="1"/>
    <col min="7680" max="7680" width="12.140625" style="1" customWidth="1"/>
    <col min="7681" max="7681" width="11.85546875" style="1" customWidth="1"/>
    <col min="7682" max="7682" width="2.140625" style="1" customWidth="1"/>
    <col min="7683" max="7683" width="12.42578125" style="1" bestFit="1" customWidth="1"/>
    <col min="7684" max="7684" width="15.7109375" style="1" customWidth="1"/>
    <col min="7685" max="7934" width="9.140625" style="1"/>
    <col min="7935" max="7935" width="28.42578125" style="1" customWidth="1"/>
    <col min="7936" max="7936" width="12.140625" style="1" customWidth="1"/>
    <col min="7937" max="7937" width="11.85546875" style="1" customWidth="1"/>
    <col min="7938" max="7938" width="2.140625" style="1" customWidth="1"/>
    <col min="7939" max="7939" width="12.42578125" style="1" bestFit="1" customWidth="1"/>
    <col min="7940" max="7940" width="15.7109375" style="1" customWidth="1"/>
    <col min="7941" max="8190" width="9.140625" style="1"/>
    <col min="8191" max="8191" width="28.42578125" style="1" customWidth="1"/>
    <col min="8192" max="8192" width="12.140625" style="1" customWidth="1"/>
    <col min="8193" max="8193" width="11.85546875" style="1" customWidth="1"/>
    <col min="8194" max="8194" width="2.140625" style="1" customWidth="1"/>
    <col min="8195" max="8195" width="12.42578125" style="1" bestFit="1" customWidth="1"/>
    <col min="8196" max="8196" width="15.7109375" style="1" customWidth="1"/>
    <col min="8197" max="8446" width="9.140625" style="1"/>
    <col min="8447" max="8447" width="28.42578125" style="1" customWidth="1"/>
    <col min="8448" max="8448" width="12.140625" style="1" customWidth="1"/>
    <col min="8449" max="8449" width="11.85546875" style="1" customWidth="1"/>
    <col min="8450" max="8450" width="2.140625" style="1" customWidth="1"/>
    <col min="8451" max="8451" width="12.42578125" style="1" bestFit="1" customWidth="1"/>
    <col min="8452" max="8452" width="15.7109375" style="1" customWidth="1"/>
    <col min="8453" max="8702" width="9.140625" style="1"/>
    <col min="8703" max="8703" width="28.42578125" style="1" customWidth="1"/>
    <col min="8704" max="8704" width="12.140625" style="1" customWidth="1"/>
    <col min="8705" max="8705" width="11.85546875" style="1" customWidth="1"/>
    <col min="8706" max="8706" width="2.140625" style="1" customWidth="1"/>
    <col min="8707" max="8707" width="12.42578125" style="1" bestFit="1" customWidth="1"/>
    <col min="8708" max="8708" width="15.7109375" style="1" customWidth="1"/>
    <col min="8709" max="8958" width="9.140625" style="1"/>
    <col min="8959" max="8959" width="28.42578125" style="1" customWidth="1"/>
    <col min="8960" max="8960" width="12.140625" style="1" customWidth="1"/>
    <col min="8961" max="8961" width="11.85546875" style="1" customWidth="1"/>
    <col min="8962" max="8962" width="2.140625" style="1" customWidth="1"/>
    <col min="8963" max="8963" width="12.42578125" style="1" bestFit="1" customWidth="1"/>
    <col min="8964" max="8964" width="15.7109375" style="1" customWidth="1"/>
    <col min="8965" max="9214" width="9.140625" style="1"/>
    <col min="9215" max="9215" width="28.42578125" style="1" customWidth="1"/>
    <col min="9216" max="9216" width="12.140625" style="1" customWidth="1"/>
    <col min="9217" max="9217" width="11.85546875" style="1" customWidth="1"/>
    <col min="9218" max="9218" width="2.140625" style="1" customWidth="1"/>
    <col min="9219" max="9219" width="12.42578125" style="1" bestFit="1" customWidth="1"/>
    <col min="9220" max="9220" width="15.7109375" style="1" customWidth="1"/>
    <col min="9221" max="9470" width="9.140625" style="1"/>
    <col min="9471" max="9471" width="28.42578125" style="1" customWidth="1"/>
    <col min="9472" max="9472" width="12.140625" style="1" customWidth="1"/>
    <col min="9473" max="9473" width="11.85546875" style="1" customWidth="1"/>
    <col min="9474" max="9474" width="2.140625" style="1" customWidth="1"/>
    <col min="9475" max="9475" width="12.42578125" style="1" bestFit="1" customWidth="1"/>
    <col min="9476" max="9476" width="15.7109375" style="1" customWidth="1"/>
    <col min="9477" max="9726" width="9.140625" style="1"/>
    <col min="9727" max="9727" width="28.42578125" style="1" customWidth="1"/>
    <col min="9728" max="9728" width="12.140625" style="1" customWidth="1"/>
    <col min="9729" max="9729" width="11.85546875" style="1" customWidth="1"/>
    <col min="9730" max="9730" width="2.140625" style="1" customWidth="1"/>
    <col min="9731" max="9731" width="12.42578125" style="1" bestFit="1" customWidth="1"/>
    <col min="9732" max="9732" width="15.7109375" style="1" customWidth="1"/>
    <col min="9733" max="9982" width="9.140625" style="1"/>
    <col min="9983" max="9983" width="28.42578125" style="1" customWidth="1"/>
    <col min="9984" max="9984" width="12.140625" style="1" customWidth="1"/>
    <col min="9985" max="9985" width="11.85546875" style="1" customWidth="1"/>
    <col min="9986" max="9986" width="2.140625" style="1" customWidth="1"/>
    <col min="9987" max="9987" width="12.42578125" style="1" bestFit="1" customWidth="1"/>
    <col min="9988" max="9988" width="15.7109375" style="1" customWidth="1"/>
    <col min="9989" max="10238" width="9.140625" style="1"/>
    <col min="10239" max="10239" width="28.42578125" style="1" customWidth="1"/>
    <col min="10240" max="10240" width="12.140625" style="1" customWidth="1"/>
    <col min="10241" max="10241" width="11.85546875" style="1" customWidth="1"/>
    <col min="10242" max="10242" width="2.140625" style="1" customWidth="1"/>
    <col min="10243" max="10243" width="12.42578125" style="1" bestFit="1" customWidth="1"/>
    <col min="10244" max="10244" width="15.7109375" style="1" customWidth="1"/>
    <col min="10245" max="10494" width="9.140625" style="1"/>
    <col min="10495" max="10495" width="28.42578125" style="1" customWidth="1"/>
    <col min="10496" max="10496" width="12.140625" style="1" customWidth="1"/>
    <col min="10497" max="10497" width="11.85546875" style="1" customWidth="1"/>
    <col min="10498" max="10498" width="2.140625" style="1" customWidth="1"/>
    <col min="10499" max="10499" width="12.42578125" style="1" bestFit="1" customWidth="1"/>
    <col min="10500" max="10500" width="15.7109375" style="1" customWidth="1"/>
    <col min="10501" max="10750" width="9.140625" style="1"/>
    <col min="10751" max="10751" width="28.42578125" style="1" customWidth="1"/>
    <col min="10752" max="10752" width="12.140625" style="1" customWidth="1"/>
    <col min="10753" max="10753" width="11.85546875" style="1" customWidth="1"/>
    <col min="10754" max="10754" width="2.140625" style="1" customWidth="1"/>
    <col min="10755" max="10755" width="12.42578125" style="1" bestFit="1" customWidth="1"/>
    <col min="10756" max="10756" width="15.7109375" style="1" customWidth="1"/>
    <col min="10757" max="11006" width="9.140625" style="1"/>
    <col min="11007" max="11007" width="28.42578125" style="1" customWidth="1"/>
    <col min="11008" max="11008" width="12.140625" style="1" customWidth="1"/>
    <col min="11009" max="11009" width="11.85546875" style="1" customWidth="1"/>
    <col min="11010" max="11010" width="2.140625" style="1" customWidth="1"/>
    <col min="11011" max="11011" width="12.42578125" style="1" bestFit="1" customWidth="1"/>
    <col min="11012" max="11012" width="15.7109375" style="1" customWidth="1"/>
    <col min="11013" max="11262" width="9.140625" style="1"/>
    <col min="11263" max="11263" width="28.42578125" style="1" customWidth="1"/>
    <col min="11264" max="11264" width="12.140625" style="1" customWidth="1"/>
    <col min="11265" max="11265" width="11.85546875" style="1" customWidth="1"/>
    <col min="11266" max="11266" width="2.140625" style="1" customWidth="1"/>
    <col min="11267" max="11267" width="12.42578125" style="1" bestFit="1" customWidth="1"/>
    <col min="11268" max="11268" width="15.7109375" style="1" customWidth="1"/>
    <col min="11269" max="11518" width="9.140625" style="1"/>
    <col min="11519" max="11519" width="28.42578125" style="1" customWidth="1"/>
    <col min="11520" max="11520" width="12.140625" style="1" customWidth="1"/>
    <col min="11521" max="11521" width="11.85546875" style="1" customWidth="1"/>
    <col min="11522" max="11522" width="2.140625" style="1" customWidth="1"/>
    <col min="11523" max="11523" width="12.42578125" style="1" bestFit="1" customWidth="1"/>
    <col min="11524" max="11524" width="15.7109375" style="1" customWidth="1"/>
    <col min="11525" max="11774" width="9.140625" style="1"/>
    <col min="11775" max="11775" width="28.42578125" style="1" customWidth="1"/>
    <col min="11776" max="11776" width="12.140625" style="1" customWidth="1"/>
    <col min="11777" max="11777" width="11.85546875" style="1" customWidth="1"/>
    <col min="11778" max="11778" width="2.140625" style="1" customWidth="1"/>
    <col min="11779" max="11779" width="12.42578125" style="1" bestFit="1" customWidth="1"/>
    <col min="11780" max="11780" width="15.7109375" style="1" customWidth="1"/>
    <col min="11781" max="12030" width="9.140625" style="1"/>
    <col min="12031" max="12031" width="28.42578125" style="1" customWidth="1"/>
    <col min="12032" max="12032" width="12.140625" style="1" customWidth="1"/>
    <col min="12033" max="12033" width="11.85546875" style="1" customWidth="1"/>
    <col min="12034" max="12034" width="2.140625" style="1" customWidth="1"/>
    <col min="12035" max="12035" width="12.42578125" style="1" bestFit="1" customWidth="1"/>
    <col min="12036" max="12036" width="15.7109375" style="1" customWidth="1"/>
    <col min="12037" max="12286" width="9.140625" style="1"/>
    <col min="12287" max="12287" width="28.42578125" style="1" customWidth="1"/>
    <col min="12288" max="12288" width="12.140625" style="1" customWidth="1"/>
    <col min="12289" max="12289" width="11.85546875" style="1" customWidth="1"/>
    <col min="12290" max="12290" width="2.140625" style="1" customWidth="1"/>
    <col min="12291" max="12291" width="12.42578125" style="1" bestFit="1" customWidth="1"/>
    <col min="12292" max="12292" width="15.7109375" style="1" customWidth="1"/>
    <col min="12293" max="12542" width="9.140625" style="1"/>
    <col min="12543" max="12543" width="28.42578125" style="1" customWidth="1"/>
    <col min="12544" max="12544" width="12.140625" style="1" customWidth="1"/>
    <col min="12545" max="12545" width="11.85546875" style="1" customWidth="1"/>
    <col min="12546" max="12546" width="2.140625" style="1" customWidth="1"/>
    <col min="12547" max="12547" width="12.42578125" style="1" bestFit="1" customWidth="1"/>
    <col min="12548" max="12548" width="15.7109375" style="1" customWidth="1"/>
    <col min="12549" max="12798" width="9.140625" style="1"/>
    <col min="12799" max="12799" width="28.42578125" style="1" customWidth="1"/>
    <col min="12800" max="12800" width="12.140625" style="1" customWidth="1"/>
    <col min="12801" max="12801" width="11.85546875" style="1" customWidth="1"/>
    <col min="12802" max="12802" width="2.140625" style="1" customWidth="1"/>
    <col min="12803" max="12803" width="12.42578125" style="1" bestFit="1" customWidth="1"/>
    <col min="12804" max="12804" width="15.7109375" style="1" customWidth="1"/>
    <col min="12805" max="13054" width="9.140625" style="1"/>
    <col min="13055" max="13055" width="28.42578125" style="1" customWidth="1"/>
    <col min="13056" max="13056" width="12.140625" style="1" customWidth="1"/>
    <col min="13057" max="13057" width="11.85546875" style="1" customWidth="1"/>
    <col min="13058" max="13058" width="2.140625" style="1" customWidth="1"/>
    <col min="13059" max="13059" width="12.42578125" style="1" bestFit="1" customWidth="1"/>
    <col min="13060" max="13060" width="15.7109375" style="1" customWidth="1"/>
    <col min="13061" max="13310" width="9.140625" style="1"/>
    <col min="13311" max="13311" width="28.42578125" style="1" customWidth="1"/>
    <col min="13312" max="13312" width="12.140625" style="1" customWidth="1"/>
    <col min="13313" max="13313" width="11.85546875" style="1" customWidth="1"/>
    <col min="13314" max="13314" width="2.140625" style="1" customWidth="1"/>
    <col min="13315" max="13315" width="12.42578125" style="1" bestFit="1" customWidth="1"/>
    <col min="13316" max="13316" width="15.7109375" style="1" customWidth="1"/>
    <col min="13317" max="13566" width="9.140625" style="1"/>
    <col min="13567" max="13567" width="28.42578125" style="1" customWidth="1"/>
    <col min="13568" max="13568" width="12.140625" style="1" customWidth="1"/>
    <col min="13569" max="13569" width="11.85546875" style="1" customWidth="1"/>
    <col min="13570" max="13570" width="2.140625" style="1" customWidth="1"/>
    <col min="13571" max="13571" width="12.42578125" style="1" bestFit="1" customWidth="1"/>
    <col min="13572" max="13572" width="15.7109375" style="1" customWidth="1"/>
    <col min="13573" max="13822" width="9.140625" style="1"/>
    <col min="13823" max="13823" width="28.42578125" style="1" customWidth="1"/>
    <col min="13824" max="13824" width="12.140625" style="1" customWidth="1"/>
    <col min="13825" max="13825" width="11.85546875" style="1" customWidth="1"/>
    <col min="13826" max="13826" width="2.140625" style="1" customWidth="1"/>
    <col min="13827" max="13827" width="12.42578125" style="1" bestFit="1" customWidth="1"/>
    <col min="13828" max="13828" width="15.7109375" style="1" customWidth="1"/>
    <col min="13829" max="14078" width="9.140625" style="1"/>
    <col min="14079" max="14079" width="28.42578125" style="1" customWidth="1"/>
    <col min="14080" max="14080" width="12.140625" style="1" customWidth="1"/>
    <col min="14081" max="14081" width="11.85546875" style="1" customWidth="1"/>
    <col min="14082" max="14082" width="2.140625" style="1" customWidth="1"/>
    <col min="14083" max="14083" width="12.42578125" style="1" bestFit="1" customWidth="1"/>
    <col min="14084" max="14084" width="15.7109375" style="1" customWidth="1"/>
    <col min="14085" max="14334" width="9.140625" style="1"/>
    <col min="14335" max="14335" width="28.42578125" style="1" customWidth="1"/>
    <col min="14336" max="14336" width="12.140625" style="1" customWidth="1"/>
    <col min="14337" max="14337" width="11.85546875" style="1" customWidth="1"/>
    <col min="14338" max="14338" width="2.140625" style="1" customWidth="1"/>
    <col min="14339" max="14339" width="12.42578125" style="1" bestFit="1" customWidth="1"/>
    <col min="14340" max="14340" width="15.7109375" style="1" customWidth="1"/>
    <col min="14341" max="14590" width="9.140625" style="1"/>
    <col min="14591" max="14591" width="28.42578125" style="1" customWidth="1"/>
    <col min="14592" max="14592" width="12.140625" style="1" customWidth="1"/>
    <col min="14593" max="14593" width="11.85546875" style="1" customWidth="1"/>
    <col min="14594" max="14594" width="2.140625" style="1" customWidth="1"/>
    <col min="14595" max="14595" width="12.42578125" style="1" bestFit="1" customWidth="1"/>
    <col min="14596" max="14596" width="15.7109375" style="1" customWidth="1"/>
    <col min="14597" max="14846" width="9.140625" style="1"/>
    <col min="14847" max="14847" width="28.42578125" style="1" customWidth="1"/>
    <col min="14848" max="14848" width="12.140625" style="1" customWidth="1"/>
    <col min="14849" max="14849" width="11.85546875" style="1" customWidth="1"/>
    <col min="14850" max="14850" width="2.140625" style="1" customWidth="1"/>
    <col min="14851" max="14851" width="12.42578125" style="1" bestFit="1" customWidth="1"/>
    <col min="14852" max="14852" width="15.7109375" style="1" customWidth="1"/>
    <col min="14853" max="15102" width="9.140625" style="1"/>
    <col min="15103" max="15103" width="28.42578125" style="1" customWidth="1"/>
    <col min="15104" max="15104" width="12.140625" style="1" customWidth="1"/>
    <col min="15105" max="15105" width="11.85546875" style="1" customWidth="1"/>
    <col min="15106" max="15106" width="2.140625" style="1" customWidth="1"/>
    <col min="15107" max="15107" width="12.42578125" style="1" bestFit="1" customWidth="1"/>
    <col min="15108" max="15108" width="15.7109375" style="1" customWidth="1"/>
    <col min="15109" max="15358" width="9.140625" style="1"/>
    <col min="15359" max="15359" width="28.42578125" style="1" customWidth="1"/>
    <col min="15360" max="15360" width="12.140625" style="1" customWidth="1"/>
    <col min="15361" max="15361" width="11.85546875" style="1" customWidth="1"/>
    <col min="15362" max="15362" width="2.140625" style="1" customWidth="1"/>
    <col min="15363" max="15363" width="12.42578125" style="1" bestFit="1" customWidth="1"/>
    <col min="15364" max="15364" width="15.7109375" style="1" customWidth="1"/>
    <col min="15365" max="15614" width="9.140625" style="1"/>
    <col min="15615" max="15615" width="28.42578125" style="1" customWidth="1"/>
    <col min="15616" max="15616" width="12.140625" style="1" customWidth="1"/>
    <col min="15617" max="15617" width="11.85546875" style="1" customWidth="1"/>
    <col min="15618" max="15618" width="2.140625" style="1" customWidth="1"/>
    <col min="15619" max="15619" width="12.42578125" style="1" bestFit="1" customWidth="1"/>
    <col min="15620" max="15620" width="15.7109375" style="1" customWidth="1"/>
    <col min="15621" max="15870" width="9.140625" style="1"/>
    <col min="15871" max="15871" width="28.42578125" style="1" customWidth="1"/>
    <col min="15872" max="15872" width="12.140625" style="1" customWidth="1"/>
    <col min="15873" max="15873" width="11.85546875" style="1" customWidth="1"/>
    <col min="15874" max="15874" width="2.140625" style="1" customWidth="1"/>
    <col min="15875" max="15875" width="12.42578125" style="1" bestFit="1" customWidth="1"/>
    <col min="15876" max="15876" width="15.7109375" style="1" customWidth="1"/>
    <col min="15877" max="16126" width="9.140625" style="1"/>
    <col min="16127" max="16127" width="28.42578125" style="1" customWidth="1"/>
    <col min="16128" max="16128" width="12.140625" style="1" customWidth="1"/>
    <col min="16129" max="16129" width="11.85546875" style="1" customWidth="1"/>
    <col min="16130" max="16130" width="2.140625" style="1" customWidth="1"/>
    <col min="16131" max="16131" width="12.42578125" style="1" bestFit="1" customWidth="1"/>
    <col min="16132" max="16132" width="15.7109375" style="1" customWidth="1"/>
    <col min="16133" max="16384" width="9.140625" style="1"/>
  </cols>
  <sheetData>
    <row r="1" spans="1:72" x14ac:dyDescent="0.25">
      <c r="A1" s="88" t="s">
        <v>0</v>
      </c>
      <c r="B1" s="88"/>
      <c r="C1" s="88"/>
    </row>
    <row r="2" spans="1:72" x14ac:dyDescent="0.25">
      <c r="A2" s="118" t="s">
        <v>991</v>
      </c>
      <c r="B2" s="118"/>
      <c r="C2" s="118"/>
      <c r="D2" s="18"/>
      <c r="BT2" s="1"/>
    </row>
    <row r="3" spans="1:72" ht="9.75" customHeight="1" thickBot="1" x14ac:dyDescent="0.3">
      <c r="A3" s="37"/>
      <c r="D3" s="18"/>
      <c r="BT3" s="1"/>
    </row>
    <row r="4" spans="1:72" s="8" customFormat="1" ht="36" customHeight="1" thickTop="1" thickBot="1" x14ac:dyDescent="0.25">
      <c r="A4" s="49" t="s">
        <v>2</v>
      </c>
      <c r="B4" s="50" t="s">
        <v>992</v>
      </c>
      <c r="C4" s="50" t="s">
        <v>993</v>
      </c>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1:72" ht="5.25" customHeight="1" thickBot="1" x14ac:dyDescent="0.3">
      <c r="A5" s="52"/>
      <c r="D5" s="18"/>
      <c r="BT5" s="1"/>
    </row>
    <row r="6" spans="1:72" ht="16.5" thickBot="1" x14ac:dyDescent="0.3">
      <c r="A6" s="119" t="s">
        <v>8</v>
      </c>
      <c r="B6" s="120"/>
      <c r="C6" s="121"/>
      <c r="D6" s="18"/>
      <c r="BT6" s="1"/>
    </row>
    <row r="7" spans="1:72" ht="4.5" customHeight="1" x14ac:dyDescent="0.25">
      <c r="A7" s="53"/>
      <c r="D7" s="18"/>
      <c r="BT7" s="1"/>
    </row>
    <row r="8" spans="1:72" x14ac:dyDescent="0.25">
      <c r="A8" s="130" t="s">
        <v>9</v>
      </c>
      <c r="B8" s="137">
        <v>160.53</v>
      </c>
      <c r="C8" s="137">
        <v>160.53</v>
      </c>
      <c r="D8" s="18"/>
      <c r="E8" s="187"/>
      <c r="G8" s="86"/>
      <c r="H8" s="31"/>
      <c r="BT8" s="1"/>
    </row>
    <row r="9" spans="1:72" x14ac:dyDescent="0.25">
      <c r="A9" s="130" t="s">
        <v>10</v>
      </c>
      <c r="B9" s="137">
        <v>144.94999999999999</v>
      </c>
      <c r="C9" s="137">
        <v>144.94999999999999</v>
      </c>
      <c r="D9" s="18"/>
      <c r="E9" s="187"/>
      <c r="G9" s="86"/>
      <c r="H9" s="31"/>
      <c r="BT9" s="1"/>
    </row>
    <row r="10" spans="1:72" x14ac:dyDescent="0.25">
      <c r="A10" s="130" t="s">
        <v>11</v>
      </c>
      <c r="B10" s="137">
        <v>166.97</v>
      </c>
      <c r="C10" s="137">
        <v>166.97</v>
      </c>
      <c r="D10" s="18"/>
      <c r="E10" s="187"/>
      <c r="G10" s="86"/>
      <c r="H10" s="31"/>
      <c r="BT10" s="1"/>
    </row>
    <row r="11" spans="1:72" x14ac:dyDescent="0.25">
      <c r="A11" s="141" t="s">
        <v>12</v>
      </c>
      <c r="B11" s="137">
        <v>159.08000000000001</v>
      </c>
      <c r="C11" s="137">
        <v>159.08000000000001</v>
      </c>
      <c r="D11" s="18"/>
      <c r="E11" s="187"/>
      <c r="G11" s="86"/>
      <c r="H11" s="31"/>
      <c r="BT11" s="1"/>
    </row>
    <row r="12" spans="1:72" x14ac:dyDescent="0.25">
      <c r="A12" s="141" t="s">
        <v>13</v>
      </c>
      <c r="B12" s="137">
        <v>160.58000000000001</v>
      </c>
      <c r="C12" s="137">
        <v>160.58000000000001</v>
      </c>
      <c r="D12" s="18"/>
      <c r="E12" s="187"/>
      <c r="G12" s="86"/>
      <c r="H12" s="31"/>
      <c r="BT12" s="1"/>
    </row>
    <row r="13" spans="1:72" x14ac:dyDescent="0.25">
      <c r="A13" s="142" t="s">
        <v>14</v>
      </c>
      <c r="B13" s="137">
        <v>168.93</v>
      </c>
      <c r="C13" s="137">
        <v>168.93</v>
      </c>
      <c r="D13" s="18"/>
      <c r="E13" s="187"/>
      <c r="G13" s="86"/>
      <c r="H13" s="31"/>
      <c r="BT13" s="1"/>
    </row>
    <row r="14" spans="1:72" x14ac:dyDescent="0.25">
      <c r="A14" s="130" t="s">
        <v>15</v>
      </c>
      <c r="B14" s="137">
        <v>158.9</v>
      </c>
      <c r="C14" s="137">
        <v>158.9</v>
      </c>
      <c r="D14" s="18"/>
      <c r="E14" s="187"/>
      <c r="G14" s="86"/>
      <c r="H14" s="31"/>
      <c r="BT14" s="1"/>
    </row>
    <row r="15" spans="1:72" x14ac:dyDescent="0.25">
      <c r="A15" s="130" t="s">
        <v>16</v>
      </c>
      <c r="B15" s="137">
        <v>156.68</v>
      </c>
      <c r="C15" s="137">
        <v>156.68</v>
      </c>
      <c r="D15" s="18"/>
      <c r="E15" s="187"/>
      <c r="G15" s="86"/>
      <c r="H15" s="31"/>
      <c r="BT15" s="1"/>
    </row>
    <row r="16" spans="1:72" x14ac:dyDescent="0.25">
      <c r="A16" s="130" t="s">
        <v>17</v>
      </c>
      <c r="B16" s="137">
        <v>158.97999999999999</v>
      </c>
      <c r="C16" s="137">
        <v>158.97999999999999</v>
      </c>
      <c r="D16" s="18"/>
      <c r="E16" s="187"/>
      <c r="G16" s="86"/>
      <c r="H16" s="31"/>
      <c r="BT16" s="1"/>
    </row>
    <row r="17" spans="1:71" s="1" customFormat="1" x14ac:dyDescent="0.25">
      <c r="A17" s="140" t="s">
        <v>18</v>
      </c>
      <c r="B17" s="137">
        <v>291.56</v>
      </c>
      <c r="C17" s="137">
        <v>147.24</v>
      </c>
      <c r="D17" s="18"/>
      <c r="E17" s="187"/>
      <c r="G17" s="86"/>
      <c r="H17" s="31"/>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row>
    <row r="18" spans="1:71" s="1" customFormat="1" x14ac:dyDescent="0.25">
      <c r="A18" s="130" t="s">
        <v>19</v>
      </c>
      <c r="B18" s="137">
        <v>155.25</v>
      </c>
      <c r="C18" s="137">
        <v>155.25</v>
      </c>
      <c r="D18" s="18"/>
      <c r="E18" s="187"/>
      <c r="G18" s="86"/>
      <c r="H18" s="31"/>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row>
    <row r="19" spans="1:71" s="1" customFormat="1" x14ac:dyDescent="0.25">
      <c r="A19" s="130" t="s">
        <v>20</v>
      </c>
      <c r="B19" s="137">
        <v>167.29</v>
      </c>
      <c r="C19" s="137">
        <v>167.29</v>
      </c>
      <c r="D19" s="18"/>
      <c r="E19" s="187"/>
      <c r="G19" s="86"/>
      <c r="H19" s="31"/>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row>
    <row r="20" spans="1:71" s="1" customFormat="1" x14ac:dyDescent="0.25">
      <c r="A20" s="130" t="s">
        <v>21</v>
      </c>
      <c r="B20" s="137">
        <v>160.69999999999999</v>
      </c>
      <c r="C20" s="137">
        <v>160.69999999999999</v>
      </c>
      <c r="D20" s="18"/>
      <c r="E20" s="187"/>
      <c r="G20" s="86"/>
      <c r="H20" s="31"/>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row>
    <row r="21" spans="1:71" s="1" customFormat="1" x14ac:dyDescent="0.25">
      <c r="A21" s="143" t="s">
        <v>994</v>
      </c>
      <c r="B21" s="137">
        <v>343.06</v>
      </c>
      <c r="C21" s="137">
        <v>343.06</v>
      </c>
      <c r="D21" s="18"/>
      <c r="E21" s="187"/>
      <c r="G21" s="86"/>
      <c r="H21" s="31"/>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row>
    <row r="22" spans="1:71" s="1" customFormat="1" x14ac:dyDescent="0.25">
      <c r="A22" s="130" t="s">
        <v>23</v>
      </c>
      <c r="B22" s="137">
        <v>161.47999999999999</v>
      </c>
      <c r="C22" s="137">
        <v>161.47999999999999</v>
      </c>
      <c r="D22" s="18"/>
      <c r="E22" s="187"/>
      <c r="G22" s="86"/>
      <c r="H22" s="31"/>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row>
    <row r="23" spans="1:71" s="14" customFormat="1" x14ac:dyDescent="0.25">
      <c r="A23" s="130" t="s">
        <v>24</v>
      </c>
      <c r="B23" s="144">
        <v>165.06</v>
      </c>
      <c r="C23" s="144">
        <v>165.06</v>
      </c>
      <c r="D23" s="54"/>
      <c r="E23" s="187"/>
      <c r="G23" s="86"/>
      <c r="H23" s="31"/>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row>
    <row r="24" spans="1:71" s="1" customFormat="1" x14ac:dyDescent="0.25">
      <c r="A24" s="140" t="s">
        <v>995</v>
      </c>
      <c r="B24" s="137"/>
      <c r="C24" s="137"/>
      <c r="D24" s="18"/>
      <c r="E24" s="187"/>
      <c r="G24" s="86"/>
      <c r="H24" s="31"/>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row>
    <row r="25" spans="1:71" s="1" customFormat="1" x14ac:dyDescent="0.25">
      <c r="A25" s="130" t="s">
        <v>996</v>
      </c>
      <c r="B25" s="137">
        <v>197.02</v>
      </c>
      <c r="C25" s="137">
        <v>197.02</v>
      </c>
      <c r="D25" s="18"/>
      <c r="E25" s="187"/>
      <c r="G25" s="86"/>
      <c r="H25" s="31"/>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row>
    <row r="26" spans="1:71" s="1" customFormat="1" x14ac:dyDescent="0.25">
      <c r="A26" s="130" t="s">
        <v>997</v>
      </c>
      <c r="B26" s="137">
        <v>197.02</v>
      </c>
      <c r="C26" s="137">
        <v>197.02</v>
      </c>
      <c r="D26" s="18"/>
      <c r="E26" s="187"/>
      <c r="G26" s="86"/>
      <c r="H26" s="31"/>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row>
    <row r="27" spans="1:71" s="1" customFormat="1" x14ac:dyDescent="0.25">
      <c r="A27" s="130" t="s">
        <v>998</v>
      </c>
      <c r="B27" s="137">
        <v>197.02</v>
      </c>
      <c r="C27" s="137">
        <v>197.02</v>
      </c>
      <c r="D27" s="18"/>
      <c r="E27" s="187"/>
      <c r="G27" s="86"/>
      <c r="H27" s="31"/>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row>
    <row r="28" spans="1:71" s="1" customFormat="1" x14ac:dyDescent="0.25">
      <c r="A28" s="130" t="s">
        <v>999</v>
      </c>
      <c r="B28" s="137">
        <v>197.02</v>
      </c>
      <c r="C28" s="137">
        <v>197.02</v>
      </c>
      <c r="D28" s="18"/>
      <c r="E28" s="187"/>
      <c r="G28" s="86"/>
      <c r="H28" s="31"/>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row>
    <row r="29" spans="1:71" s="1" customFormat="1" x14ac:dyDescent="0.25">
      <c r="A29" s="130" t="s">
        <v>1000</v>
      </c>
      <c r="B29" s="137">
        <v>197.02</v>
      </c>
      <c r="C29" s="137">
        <v>197.02</v>
      </c>
      <c r="D29" s="18"/>
      <c r="E29" s="187"/>
      <c r="G29" s="86"/>
      <c r="H29" s="31"/>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row>
    <row r="30" spans="1:71" s="1" customFormat="1" x14ac:dyDescent="0.25">
      <c r="A30" s="130" t="s">
        <v>31</v>
      </c>
      <c r="B30" s="137">
        <v>165</v>
      </c>
      <c r="C30" s="137">
        <v>165</v>
      </c>
      <c r="D30" s="18"/>
      <c r="E30" s="187"/>
      <c r="G30" s="86"/>
      <c r="H30" s="31"/>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row>
    <row r="31" spans="1:71" s="1" customFormat="1" x14ac:dyDescent="0.25">
      <c r="A31" s="130" t="s">
        <v>32</v>
      </c>
      <c r="B31" s="137">
        <v>172.98</v>
      </c>
      <c r="C31" s="137">
        <v>172.98</v>
      </c>
      <c r="D31" s="18"/>
      <c r="E31" s="187"/>
      <c r="G31" s="86"/>
      <c r="H31" s="31"/>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row>
    <row r="32" spans="1:71" s="1" customFormat="1" x14ac:dyDescent="0.25">
      <c r="A32" s="140" t="s">
        <v>33</v>
      </c>
      <c r="B32" s="137">
        <v>306.3</v>
      </c>
      <c r="C32" s="137">
        <v>306.3</v>
      </c>
      <c r="D32" s="18"/>
      <c r="E32" s="187"/>
      <c r="G32" s="86"/>
      <c r="H32" s="31"/>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row>
    <row r="33" spans="1:72" x14ac:dyDescent="0.25">
      <c r="A33" s="140" t="s">
        <v>34</v>
      </c>
      <c r="B33" s="137">
        <v>161.29</v>
      </c>
      <c r="C33" s="137">
        <v>161.29</v>
      </c>
      <c r="D33" s="18"/>
      <c r="E33" s="187"/>
      <c r="G33" s="86"/>
      <c r="H33" s="31"/>
      <c r="BT33" s="1"/>
    </row>
    <row r="34" spans="1:72" x14ac:dyDescent="0.25">
      <c r="A34" s="130" t="s">
        <v>35</v>
      </c>
      <c r="B34" s="137">
        <v>164.6</v>
      </c>
      <c r="C34" s="137">
        <v>164.6</v>
      </c>
      <c r="D34" s="18"/>
      <c r="E34" s="187"/>
      <c r="G34" s="86"/>
      <c r="H34" s="31"/>
      <c r="BT34" s="1"/>
    </row>
    <row r="35" spans="1:72" x14ac:dyDescent="0.25">
      <c r="A35" s="130" t="s">
        <v>388</v>
      </c>
      <c r="B35" s="137">
        <v>164.08</v>
      </c>
      <c r="C35" s="137">
        <v>164.08</v>
      </c>
      <c r="D35" s="18"/>
      <c r="E35" s="187"/>
      <c r="G35" s="86"/>
      <c r="H35" s="31"/>
      <c r="BT35" s="1"/>
    </row>
    <row r="36" spans="1:72" x14ac:dyDescent="0.25">
      <c r="A36" s="140" t="s">
        <v>37</v>
      </c>
      <c r="B36" s="137">
        <v>161.69</v>
      </c>
      <c r="C36" s="137">
        <v>161.69</v>
      </c>
      <c r="D36" s="18"/>
      <c r="E36" s="187"/>
      <c r="G36" s="86"/>
      <c r="H36" s="31"/>
      <c r="BT36" s="1"/>
    </row>
    <row r="37" spans="1:72" x14ac:dyDescent="0.25">
      <c r="A37" s="130" t="s">
        <v>38</v>
      </c>
      <c r="B37" s="137">
        <v>158.88999999999999</v>
      </c>
      <c r="C37" s="137">
        <v>158.88999999999999</v>
      </c>
      <c r="D37" s="18"/>
      <c r="E37" s="187"/>
      <c r="G37" s="86"/>
      <c r="H37" s="31"/>
      <c r="BT37" s="1"/>
    </row>
    <row r="38" spans="1:72" x14ac:dyDescent="0.25">
      <c r="A38" s="140" t="s">
        <v>39</v>
      </c>
      <c r="B38" s="137">
        <v>161.19</v>
      </c>
      <c r="C38" s="137">
        <v>161.18</v>
      </c>
      <c r="D38" s="18"/>
      <c r="E38" s="187"/>
      <c r="G38" s="86"/>
      <c r="H38" s="31"/>
      <c r="BT38" s="1"/>
    </row>
    <row r="39" spans="1:72" ht="7.5" customHeight="1" thickBot="1" x14ac:dyDescent="0.3">
      <c r="A39" s="55"/>
      <c r="B39" s="56"/>
      <c r="C39" s="41"/>
    </row>
    <row r="40" spans="1:72" s="8" customFormat="1" ht="36" customHeight="1" thickBot="1" x14ac:dyDescent="0.25">
      <c r="A40" s="16" t="s">
        <v>40</v>
      </c>
      <c r="B40" s="57" t="s">
        <v>1001</v>
      </c>
      <c r="C40" s="57" t="s">
        <v>1002</v>
      </c>
      <c r="E40" s="57" t="s">
        <v>1003</v>
      </c>
      <c r="F40" s="57" t="s">
        <v>1004</v>
      </c>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row>
    <row r="41" spans="1:72" ht="6" customHeight="1" x14ac:dyDescent="0.25">
      <c r="B41" s="56"/>
      <c r="E41" s="41"/>
    </row>
    <row r="42" spans="1:72" x14ac:dyDescent="0.25">
      <c r="A42" s="182" t="s">
        <v>1005</v>
      </c>
      <c r="B42" s="69">
        <v>266.45</v>
      </c>
      <c r="C42" s="69">
        <v>266.45</v>
      </c>
      <c r="D42" s="59"/>
      <c r="E42" s="84">
        <v>403.5</v>
      </c>
      <c r="F42" s="70">
        <v>419.6</v>
      </c>
      <c r="G42" s="87"/>
      <c r="H42" s="60"/>
      <c r="I42" s="87"/>
      <c r="J42" s="87"/>
    </row>
    <row r="43" spans="1:72" x14ac:dyDescent="0.25">
      <c r="A43" s="182" t="s">
        <v>1006</v>
      </c>
      <c r="B43" s="69">
        <f>3680+135</f>
        <v>3815</v>
      </c>
      <c r="C43" s="69">
        <f>3680+135</f>
        <v>3815</v>
      </c>
      <c r="D43" s="59"/>
      <c r="E43" s="84"/>
      <c r="F43" s="84"/>
      <c r="G43" s="87"/>
      <c r="H43" s="60"/>
      <c r="I43" s="87"/>
      <c r="J43" s="87"/>
    </row>
    <row r="44" spans="1:72" x14ac:dyDescent="0.25">
      <c r="A44" s="182" t="s">
        <v>1007</v>
      </c>
      <c r="B44" s="70" t="s">
        <v>1008</v>
      </c>
      <c r="C44" s="70" t="s">
        <v>1008</v>
      </c>
      <c r="D44" s="59"/>
      <c r="E44" s="84"/>
      <c r="F44" s="84"/>
      <c r="G44" s="87"/>
      <c r="H44" s="60"/>
      <c r="I44" s="87"/>
      <c r="J44" s="87"/>
    </row>
    <row r="45" spans="1:72" x14ac:dyDescent="0.25">
      <c r="A45" s="183" t="s">
        <v>41</v>
      </c>
      <c r="B45" s="145">
        <v>464.23</v>
      </c>
      <c r="C45" s="145">
        <v>464.23</v>
      </c>
      <c r="D45" s="59"/>
      <c r="E45" s="84">
        <v>747.2192</v>
      </c>
      <c r="F45" s="84">
        <v>777.11</v>
      </c>
      <c r="G45" s="87"/>
      <c r="H45" s="60"/>
      <c r="I45" s="87"/>
      <c r="J45" s="87"/>
    </row>
    <row r="46" spans="1:72" x14ac:dyDescent="0.25">
      <c r="A46" s="183" t="s">
        <v>1009</v>
      </c>
      <c r="B46" s="145">
        <v>603.70000000000005</v>
      </c>
      <c r="C46" s="145">
        <v>603.70000000000005</v>
      </c>
      <c r="D46" s="59"/>
      <c r="E46" s="84">
        <v>395.6</v>
      </c>
      <c r="F46" s="84">
        <v>411.4</v>
      </c>
      <c r="G46" s="87"/>
      <c r="H46" s="60"/>
      <c r="I46" s="87"/>
      <c r="J46" s="87"/>
    </row>
    <row r="47" spans="1:72" x14ac:dyDescent="0.25">
      <c r="A47" s="184" t="s">
        <v>1010</v>
      </c>
      <c r="B47" s="145">
        <v>7614.8</v>
      </c>
      <c r="C47" s="145">
        <v>7614.8</v>
      </c>
      <c r="D47" s="59"/>
      <c r="E47" s="84" t="s">
        <v>1011</v>
      </c>
      <c r="F47" s="84" t="s">
        <v>1011</v>
      </c>
      <c r="G47" s="87"/>
      <c r="H47" s="60"/>
      <c r="I47" s="87"/>
      <c r="J47" s="87"/>
    </row>
    <row r="48" spans="1:72" x14ac:dyDescent="0.25">
      <c r="A48" s="184" t="s">
        <v>1012</v>
      </c>
      <c r="B48" s="84" t="s">
        <v>1013</v>
      </c>
      <c r="C48" s="84" t="s">
        <v>1013</v>
      </c>
      <c r="D48" s="59"/>
      <c r="E48" s="84" t="s">
        <v>1011</v>
      </c>
      <c r="F48" s="84" t="s">
        <v>1011</v>
      </c>
      <c r="G48" s="87"/>
      <c r="H48" s="60"/>
      <c r="I48" s="87"/>
      <c r="J48" s="87"/>
    </row>
    <row r="49" spans="1:15" x14ac:dyDescent="0.25">
      <c r="A49" s="146" t="s">
        <v>1014</v>
      </c>
      <c r="B49" s="145">
        <v>478</v>
      </c>
      <c r="C49" s="145">
        <v>478</v>
      </c>
      <c r="D49" s="59"/>
      <c r="E49" s="84">
        <v>748</v>
      </c>
      <c r="F49" s="84">
        <v>388.9</v>
      </c>
      <c r="G49" s="87"/>
      <c r="H49" s="185"/>
      <c r="I49" s="87"/>
      <c r="J49" s="87"/>
    </row>
    <row r="50" spans="1:15" x14ac:dyDescent="0.25">
      <c r="A50" s="146" t="s">
        <v>1015</v>
      </c>
      <c r="B50" s="145">
        <v>7409</v>
      </c>
      <c r="C50" s="145">
        <v>7409</v>
      </c>
      <c r="D50" s="59"/>
      <c r="E50" s="84" t="s">
        <v>1011</v>
      </c>
      <c r="F50" s="84"/>
      <c r="G50" s="87"/>
      <c r="H50" s="60"/>
      <c r="I50" s="87"/>
      <c r="J50" s="87"/>
    </row>
    <row r="51" spans="1:15" x14ac:dyDescent="0.25">
      <c r="A51" s="146" t="s">
        <v>1016</v>
      </c>
      <c r="B51" s="84" t="s">
        <v>1017</v>
      </c>
      <c r="C51" s="84" t="s">
        <v>1017</v>
      </c>
      <c r="D51" s="59"/>
      <c r="E51" s="84" t="s">
        <v>1011</v>
      </c>
      <c r="F51" s="84"/>
      <c r="G51" s="87"/>
      <c r="I51" s="87"/>
      <c r="J51" s="87"/>
    </row>
    <row r="52" spans="1:15" x14ac:dyDescent="0.25">
      <c r="A52" s="61" t="s">
        <v>1018</v>
      </c>
      <c r="B52" s="69">
        <v>520.75</v>
      </c>
      <c r="C52" s="69">
        <v>520.75</v>
      </c>
      <c r="D52" s="59"/>
      <c r="E52" s="84">
        <v>582.49360000000001</v>
      </c>
      <c r="F52" s="70">
        <v>605.79</v>
      </c>
      <c r="G52" s="87"/>
      <c r="H52" s="60"/>
      <c r="I52" s="87"/>
      <c r="J52" s="87"/>
      <c r="O52" s="62"/>
    </row>
    <row r="53" spans="1:15" x14ac:dyDescent="0.25">
      <c r="A53" s="61" t="s">
        <v>1019</v>
      </c>
      <c r="B53" s="69">
        <v>7663.81</v>
      </c>
      <c r="C53" s="69">
        <v>7663.81</v>
      </c>
      <c r="D53" s="59"/>
      <c r="E53" s="84"/>
      <c r="F53" s="84"/>
      <c r="G53" s="87"/>
      <c r="H53" s="60"/>
      <c r="I53" s="87"/>
      <c r="J53" s="87"/>
      <c r="O53" s="62"/>
    </row>
    <row r="54" spans="1:15" x14ac:dyDescent="0.25">
      <c r="A54" s="61" t="s">
        <v>1020</v>
      </c>
      <c r="B54" s="85" t="s">
        <v>1021</v>
      </c>
      <c r="C54" s="85" t="s">
        <v>1021</v>
      </c>
      <c r="D54" s="59"/>
      <c r="E54" s="84"/>
      <c r="F54" s="84"/>
      <c r="G54" s="87"/>
      <c r="H54" s="60"/>
      <c r="I54" s="87"/>
      <c r="J54" s="87"/>
      <c r="O54" s="62"/>
    </row>
    <row r="55" spans="1:15" x14ac:dyDescent="0.25">
      <c r="A55" s="141" t="s">
        <v>73</v>
      </c>
      <c r="B55" s="69">
        <v>243</v>
      </c>
      <c r="C55" s="69">
        <v>243</v>
      </c>
      <c r="D55" s="59"/>
      <c r="E55" s="84">
        <v>392.5</v>
      </c>
      <c r="F55" s="70">
        <v>402.5</v>
      </c>
      <c r="G55" s="87"/>
      <c r="H55" s="60"/>
      <c r="I55" s="87"/>
      <c r="J55" s="87"/>
    </row>
    <row r="56" spans="1:15" x14ac:dyDescent="0.25">
      <c r="A56" s="141" t="s">
        <v>66</v>
      </c>
      <c r="B56" s="69">
        <v>442.95</v>
      </c>
      <c r="C56" s="69">
        <v>442.95</v>
      </c>
      <c r="D56" s="59"/>
      <c r="E56" s="84">
        <v>585.65</v>
      </c>
      <c r="F56" s="70">
        <v>609.07000000000005</v>
      </c>
      <c r="G56" s="87"/>
      <c r="H56" s="60"/>
      <c r="I56" s="87"/>
      <c r="J56" s="87"/>
    </row>
    <row r="57" spans="1:15" x14ac:dyDescent="0.25">
      <c r="A57" s="141" t="s">
        <v>1022</v>
      </c>
      <c r="B57" s="69">
        <v>6649.18</v>
      </c>
      <c r="C57" s="69">
        <v>6649.18</v>
      </c>
      <c r="D57" s="59"/>
      <c r="E57" s="84" t="s">
        <v>1011</v>
      </c>
      <c r="F57" s="84" t="s">
        <v>1011</v>
      </c>
      <c r="G57" s="87"/>
      <c r="I57" s="87"/>
      <c r="J57" s="87"/>
    </row>
    <row r="58" spans="1:15" x14ac:dyDescent="0.25">
      <c r="A58" s="141" t="s">
        <v>1023</v>
      </c>
      <c r="B58" s="69" t="s">
        <v>1024</v>
      </c>
      <c r="C58" s="69" t="s">
        <v>1024</v>
      </c>
      <c r="D58" s="59"/>
      <c r="E58" s="84" t="s">
        <v>1011</v>
      </c>
      <c r="F58" s="84" t="s">
        <v>1011</v>
      </c>
      <c r="G58" s="87"/>
      <c r="H58" s="60"/>
      <c r="I58" s="87"/>
      <c r="O58" s="62"/>
    </row>
    <row r="59" spans="1:15" ht="7.15" customHeight="1" x14ac:dyDescent="0.25">
      <c r="A59" s="147"/>
    </row>
    <row r="60" spans="1:15" x14ac:dyDescent="0.25">
      <c r="A60" s="42" t="s">
        <v>1025</v>
      </c>
    </row>
    <row r="61" spans="1:15" ht="15.75" customHeight="1" x14ac:dyDescent="0.25">
      <c r="A61" s="231" t="s">
        <v>1026</v>
      </c>
      <c r="B61" s="231"/>
      <c r="C61" s="231"/>
      <c r="D61" s="231"/>
      <c r="E61" s="231"/>
      <c r="F61" s="231"/>
      <c r="G61" s="63"/>
      <c r="H61" s="63"/>
    </row>
    <row r="62" spans="1:15" x14ac:dyDescent="0.25">
      <c r="A62" s="231"/>
      <c r="B62" s="231"/>
      <c r="C62" s="231"/>
      <c r="D62" s="231"/>
      <c r="E62" s="231"/>
      <c r="F62" s="231"/>
      <c r="G62" s="63"/>
      <c r="H62" s="63"/>
    </row>
    <row r="63" spans="1:15" x14ac:dyDescent="0.25">
      <c r="A63" s="231"/>
      <c r="B63" s="231"/>
      <c r="C63" s="231"/>
      <c r="D63" s="231"/>
      <c r="E63" s="231"/>
      <c r="F63" s="231"/>
      <c r="G63" s="63"/>
      <c r="H63" s="63"/>
    </row>
    <row r="64" spans="1:15" x14ac:dyDescent="0.25">
      <c r="A64" s="231"/>
      <c r="B64" s="231"/>
      <c r="C64" s="231"/>
      <c r="D64" s="231"/>
      <c r="E64" s="231"/>
      <c r="F64" s="231"/>
      <c r="G64" s="63"/>
      <c r="H64" s="63"/>
    </row>
    <row r="65" spans="1:72" s="36" customFormat="1" x14ac:dyDescent="0.25">
      <c r="A65" s="66"/>
      <c r="B65" s="63"/>
      <c r="C65" s="63"/>
      <c r="D65" s="63"/>
      <c r="E65" s="63"/>
      <c r="F65" s="63"/>
      <c r="G65" s="64"/>
      <c r="H65" s="64"/>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row>
    <row r="66" spans="1:72" x14ac:dyDescent="0.25">
      <c r="A66" s="66" t="s">
        <v>42</v>
      </c>
    </row>
  </sheetData>
  <mergeCells count="1">
    <mergeCell ref="A61:F64"/>
  </mergeCells>
  <phoneticPr fontId="5" type="noConversion"/>
  <pageMargins left="0.7" right="0.7" top="0.75" bottom="0.75" header="0.3" footer="0.3"/>
  <pageSetup scale="83" fitToHeight="0" orientation="portrait" r:id="rId1"/>
  <headerFooter alignWithMargins="0">
    <oddHeader>&amp;RAttachment 1E</oddHeader>
  </headerFooter>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NSCU Document" ma:contentTypeID="0x01010044E5FC19AB5B7648AD6D99D3051F7C2B008599EE3200E1A7409014E4CBE0E85464" ma:contentTypeVersion="48" ma:contentTypeDescription="" ma:contentTypeScope="" ma:versionID="a7ae879e5cd684b811ab36d9d7019584">
  <xsd:schema xmlns:xsd="http://www.w3.org/2001/XMLSchema" xmlns:xs="http://www.w3.org/2001/XMLSchema" xmlns:p="http://schemas.microsoft.com/office/2006/metadata/properties" xmlns:ns2="457acd53-a7f0-4cf3-8f94-378ab7ca18ac" xmlns:ns4="eada670d-7342-4f98-ab8e-d0f7c8d874b8" targetNamespace="http://schemas.microsoft.com/office/2006/metadata/properties" ma:root="true" ma:fieldsID="1340d3c1012898c728fb6cff22175755" ns2:_="" ns4:_="">
    <xsd:import namespace="457acd53-a7f0-4cf3-8f94-378ab7ca18ac"/>
    <xsd:import namespace="eada670d-7342-4f98-ab8e-d0f7c8d874b8"/>
    <xsd:element name="properties">
      <xsd:complexType>
        <xsd:sequence>
          <xsd:element name="documentManagement">
            <xsd:complexType>
              <xsd:all>
                <xsd:element ref="ns2:Category1" minOccurs="0"/>
                <xsd:element ref="ns2:Group1" minOccurs="0"/>
                <xsd:element ref="ns2:Topic" minOccurs="0"/>
                <xsd:element ref="ns2:FiscalYear1" minOccurs="0"/>
                <xsd:element ref="ns2:MeetingDate" minOccurs="0"/>
                <xsd:element ref="ns2:Archive" minOccurs="0"/>
                <xsd:element ref="ns2:TaxCatchAll" minOccurs="0"/>
                <xsd:element ref="ns2:TaxCatchAllLabel" minOccurs="0"/>
                <xsd:element ref="ns2:TaxKeywordTaxHTField" minOccurs="0"/>
                <xsd:element ref="ns2:SharedWithUsers" minOccurs="0"/>
                <xsd:element ref="ns2:SharedWithDetails" minOccurs="0"/>
                <xsd:element ref="ns4:MediaServiceMetadata" minOccurs="0"/>
                <xsd:element ref="ns4:MediaServiceFastMetadata" minOccurs="0"/>
                <xsd:element ref="ns2:Group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7acd53-a7f0-4cf3-8f94-378ab7ca18ac" elementFormDefault="qualified">
    <xsd:import namespace="http://schemas.microsoft.com/office/2006/documentManagement/types"/>
    <xsd:import namespace="http://schemas.microsoft.com/office/infopath/2007/PartnerControls"/>
    <xsd:element name="Category1" ma:index="2" nillable="true" ma:displayName="Category" ma:default="Allocation Framework" ma:format="Dropdown" ma:internalName="Category1">
      <xsd:simpleType>
        <xsd:restriction base="dms:Choice">
          <xsd:enumeration value="Allocation Framework"/>
          <xsd:enumeration value="CFO Update"/>
          <xsd:enumeration value="Enrollment"/>
          <xsd:enumeration value="Legislative"/>
          <xsd:enumeration value="Operating Budget"/>
          <xsd:enumeration value="System Data"/>
        </xsd:restriction>
      </xsd:simpleType>
    </xsd:element>
    <xsd:element name="Group1" ma:index="3" nillable="true" ma:displayName="Group" ma:list="{89e2164a-6d69-4dd3-897a-173b0b8406cd}" ma:internalName="Group1" ma:showField="Title" ma:web="457acd53-a7f0-4cf3-8f94-378ab7ca18ac">
      <xsd:simpleType>
        <xsd:restriction base="dms:Lookup"/>
      </xsd:simpleType>
    </xsd:element>
    <xsd:element name="Topic" ma:index="4" nillable="true" ma:displayName="Topic" ma:default="General" ma:internalName="Topic" ma:readOnly="false">
      <xsd:complexType>
        <xsd:complexContent>
          <xsd:extension base="dms:MultiChoice">
            <xsd:sequence>
              <xsd:element name="Value" maxOccurs="unbounded" minOccurs="0" nillable="true">
                <xsd:simpleType>
                  <xsd:restriction base="dms:Choice">
                    <xsd:enumeration value="General"/>
                    <xsd:enumeration value="Meeting minutes"/>
                    <xsd:enumeration value="Master Document"/>
                    <xsd:enumeration value="Special Request"/>
                    <xsd:enumeration value="Agenda"/>
                    <xsd:enumeration value="Draft"/>
                  </xsd:restriction>
                </xsd:simpleType>
              </xsd:element>
            </xsd:sequence>
          </xsd:extension>
        </xsd:complexContent>
      </xsd:complexType>
    </xsd:element>
    <xsd:element name="FiscalYear1" ma:index="6" nillable="true" ma:displayName="Fiscal Year" ma:internalName="FiscalYear1" ma:readOnly="false">
      <xsd:simpleType>
        <xsd:restriction base="dms:Text">
          <xsd:maxLength value="255"/>
        </xsd:restriction>
      </xsd:simpleType>
    </xsd:element>
    <xsd:element name="MeetingDate" ma:index="7" nillable="true" ma:displayName="Meeting Date" ma:format="DateOnly" ma:internalName="MeetingDate" ma:readOnly="false">
      <xsd:simpleType>
        <xsd:restriction base="dms:DateTime"/>
      </xsd:simpleType>
    </xsd:element>
    <xsd:element name="Archive" ma:index="8" nillable="true" ma:displayName="Archive" ma:default="0" ma:internalName="Archive" ma:readOnly="false">
      <xsd:simpleType>
        <xsd:restriction base="dms:Boolean"/>
      </xsd:simpleType>
    </xsd:element>
    <xsd:element name="TaxCatchAll" ma:index="9" nillable="true" ma:displayName="Taxonomy Catch All Column" ma:description="" ma:hidden="true" ma:list="{5e2fdb51-11f6-438e-869e-9d4c0051e9e7}" ma:internalName="TaxCatchAll" ma:readOnly="false" ma:showField="CatchAllData" ma:web="457acd53-a7f0-4cf3-8f94-378ab7ca18a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5e2fdb51-11f6-438e-869e-9d4c0051e9e7}" ma:internalName="TaxCatchAllLabel" ma:readOnly="true" ma:showField="CatchAllDataLabel" ma:web="457acd53-a7f0-4cf3-8f94-378ab7ca18ac">
      <xsd:complexType>
        <xsd:complexContent>
          <xsd:extension base="dms:MultiChoiceLookup">
            <xsd:sequence>
              <xsd:element name="Value" type="dms:Lookup" maxOccurs="unbounded" minOccurs="0" nillable="true"/>
            </xsd:sequence>
          </xsd:extension>
        </xsd:complexContent>
      </xsd:complexType>
    </xsd:element>
    <xsd:element name="TaxKeywordTaxHTField" ma:index="12" nillable="true" ma:taxonomy="true" ma:internalName="TaxKeywordTaxHTField" ma:taxonomyFieldName="TaxKeyword" ma:displayName="Keywords" ma:readOnly="false" ma:fieldId="{23f27201-bee3-471e-b2e7-b64fd8b7ca38}" ma:taxonomyMulti="true" ma:sspId="f95a9afa-61c7-4e96-8bec-901bd188774b" ma:termSetId="00000000-0000-0000-0000-000000000000" ma:anchorId="00000000-0000-0000-0000-000000000000" ma:open="true" ma:isKeyword="true">
      <xsd:complexType>
        <xsd:sequence>
          <xsd:element ref="pc:Terms" minOccurs="0" maxOccurs="1"/>
        </xsd:sequence>
      </xsd:complexType>
    </xsd:element>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description="" ma:internalName="SharedWithDetails" ma:readOnly="true">
      <xsd:simpleType>
        <xsd:restriction base="dms:Note">
          <xsd:maxLength value="255"/>
        </xsd:restriction>
      </xsd:simpleType>
    </xsd:element>
    <xsd:element name="Group_x003a_ID" ma:index="22" nillable="true" ma:displayName="Group:ID" ma:list="{89e2164a-6d69-4dd3-897a-173b0b8406cd}" ma:internalName="Group_x003A_ID" ma:readOnly="true" ma:showField="ID" ma:web="457acd53-a7f0-4cf3-8f94-378ab7ca18ac">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ada670d-7342-4f98-ab8e-d0f7c8d874b8" elementFormDefault="qualified">
    <xsd:import namespace="http://schemas.microsoft.com/office/2006/documentManagement/types"/>
    <xsd:import namespace="http://schemas.microsoft.com/office/infopath/2007/PartnerControls"/>
    <xsd:element name="MediaServiceMetadata" ma:index="20" nillable="true" ma:displayName="MediaServiceMetadata" ma:description="" ma:hidden="true" ma:internalName="MediaServiceMetadata" ma:readOnly="true">
      <xsd:simpleType>
        <xsd:restriction base="dms:Note"/>
      </xsd:simpleType>
    </xsd:element>
    <xsd:element name="MediaServiceFastMetadata" ma:index="2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displayName="Author"/>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opic xmlns="457acd53-a7f0-4cf3-8f94-378ab7ca18ac">
      <Value>General</Value>
    </Topic>
    <Archive xmlns="457acd53-a7f0-4cf3-8f94-378ab7ca18ac">false</Archive>
    <FiscalYear1 xmlns="457acd53-a7f0-4cf3-8f94-378ab7ca18ac" xsi:nil="true"/>
    <Group1 xmlns="457acd53-a7f0-4cf3-8f94-378ab7ca18ac">1</Group1>
    <TaxCatchAll xmlns="457acd53-a7f0-4cf3-8f94-378ab7ca18ac">
      <Value>129</Value>
      <Value>2</Value>
      <Value>1</Value>
    </TaxCatchAll>
    <MeetingDate xmlns="457acd53-a7f0-4cf3-8f94-378ab7ca18ac" xsi:nil="true"/>
    <TaxKeywordTaxHTField xmlns="457acd53-a7f0-4cf3-8f94-378ab7ca18ac">
      <Terms xmlns="http://schemas.microsoft.com/office/infopath/2007/PartnerControls">
        <TermInfo xmlns="http://schemas.microsoft.com/office/infopath/2007/PartnerControls">
          <TermName xmlns="http://schemas.microsoft.com/office/infopath/2007/PartnerControls">Complete Online</TermName>
          <TermId xmlns="http://schemas.microsoft.com/office/infopath/2007/PartnerControls">98471251-45fc-4fc8-ac85-50bb6adca0bc</TermId>
        </TermInfo>
      </Terms>
    </TaxKeywordTaxHTField>
    <Category1 xmlns="457acd53-a7f0-4cf3-8f94-378ab7ca18ac">Operating Budget</Category1>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964B1B-1C13-4869-8A38-0EC5C61E34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7acd53-a7f0-4cf3-8f94-378ab7ca18ac"/>
    <ds:schemaRef ds:uri="eada670d-7342-4f98-ab8e-d0f7c8d874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992701-790F-45F3-B67D-AA17B5D1A12D}">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457acd53-a7f0-4cf3-8f94-378ab7ca18ac"/>
    <ds:schemaRef ds:uri="eada670d-7342-4f98-ab8e-d0f7c8d874b8"/>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F110150C-A906-4938-B741-D1EFDC3C12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1A-Per Credit</vt:lpstr>
      <vt:lpstr>1B-Banded</vt:lpstr>
      <vt:lpstr>1C-Graduate </vt:lpstr>
      <vt:lpstr>1D- Differential Programs</vt:lpstr>
      <vt:lpstr>1D-Differential Courses</vt:lpstr>
      <vt:lpstr>1E-Non-resident</vt:lpstr>
      <vt:lpstr>'1A-Per Credit'!Print_Area</vt:lpstr>
      <vt:lpstr>'1B-Banded'!Print_Area</vt:lpstr>
      <vt:lpstr>'1C-Graduate '!Print_Area</vt:lpstr>
      <vt:lpstr>'1D- Differential Programs'!Print_Area</vt:lpstr>
      <vt:lpstr>'1D-Differential Courses'!Print_Area</vt:lpstr>
      <vt:lpstr>'1E-Non-resident'!Print_Area</vt:lpstr>
      <vt:lpstr>'1D- Differential Programs'!Print_Titles</vt:lpstr>
      <vt:lpstr>'1D-Differential Courses'!Print_Titles</vt:lpstr>
      <vt:lpstr>'1E-Non-resident'!Print_Titles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Complete Online</cp:keywords>
  <dc:description/>
  <cp:lastModifiedBy/>
  <cp:revision/>
  <dcterms:created xsi:type="dcterms:W3CDTF">2017-02-01T19:37:54Z</dcterms:created>
  <dcterms:modified xsi:type="dcterms:W3CDTF">2018-10-23T19:50:41Z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09038bf12304619804d557862d5fc41">
    <vt:lpwstr>Finance|3834d2d7-41ef-49d4-ac5d-da955c604215</vt:lpwstr>
  </property>
  <property fmtid="{D5CDD505-2E9C-101B-9397-08002B2CF9AE}" pid="3" name="TaxKeyword">
    <vt:lpwstr>129;#Complete Online|98471251-45fc-4fc8-ac85-50bb6adca0bc</vt:lpwstr>
  </property>
  <property fmtid="{D5CDD505-2E9C-101B-9397-08002B2CF9AE}" pid="4" name="ContentTypeId">
    <vt:lpwstr>0x01010044E5FC19AB5B7648AD6D99D3051F7C2B008599EE3200E1A7409014E4CBE0E85464</vt:lpwstr>
  </property>
  <property fmtid="{D5CDD505-2E9C-101B-9397-08002B2CF9AE}" pid="5" name="ja4d214411a24a6192cde7e6c17082ed">
    <vt:lpwstr>Financial Planning and Analysis|38cac88f-e77c-42b8-ada3-8e2c00004f07</vt:lpwstr>
  </property>
  <property fmtid="{D5CDD505-2E9C-101B-9397-08002B2CF9AE}" pid="6" name="Unit">
    <vt:lpwstr>2;#Financial Planning and Analysis|38cac88f-e77c-42b8-ada3-8e2c00004f07</vt:lpwstr>
  </property>
  <property fmtid="{D5CDD505-2E9C-101B-9397-08002B2CF9AE}" pid="7" name="Division">
    <vt:lpwstr>1;#Finance|3834d2d7-41ef-49d4-ac5d-da955c604215</vt:lpwstr>
  </property>
  <property fmtid="{D5CDD505-2E9C-101B-9397-08002B2CF9AE}" pid="8" name="Project/Team">
    <vt:lpwstr/>
  </property>
  <property fmtid="{D5CDD505-2E9C-101B-9397-08002B2CF9AE}" pid="9" name="Portfolio">
    <vt:lpwstr/>
  </property>
  <property fmtid="{D5CDD505-2E9C-101B-9397-08002B2CF9AE}" pid="10" name="Commen Terms">
    <vt:lpwstr/>
  </property>
  <property fmtid="{D5CDD505-2E9C-101B-9397-08002B2CF9AE}" pid="11" name="o5b5e48e8af74de8b0f224d1188a0e3a">
    <vt:lpwstr/>
  </property>
  <property fmtid="{D5CDD505-2E9C-101B-9397-08002B2CF9AE}" pid="12" name="SubUnit">
    <vt:lpwstr/>
  </property>
  <property fmtid="{D5CDD505-2E9C-101B-9397-08002B2CF9AE}" pid="13" name="i506289c284a40c2b9503f2674d5aff2">
    <vt:lpwstr/>
  </property>
  <property fmtid="{D5CDD505-2E9C-101B-9397-08002B2CF9AE}" pid="14" name="lc63ec3733c24259882a88a5b9cc7f63">
    <vt:lpwstr/>
  </property>
  <property fmtid="{D5CDD505-2E9C-101B-9397-08002B2CF9AE}" pid="15" name="FiscalYear">
    <vt:lpwstr/>
  </property>
  <property fmtid="{D5CDD505-2E9C-101B-9397-08002B2CF9AE}" pid="16" name="pa2344d85d594362bfe089d407fdc952">
    <vt:lpwstr/>
  </property>
  <property fmtid="{D5CDD505-2E9C-101B-9397-08002B2CF9AE}" pid="17" name="p5cfab6ef95f41c19631f305ccb22441">
    <vt:lpwstr/>
  </property>
</Properties>
</file>